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yuuma\Desktop\OLK\c40\エントリー\"/>
    </mc:Choice>
  </mc:AlternateContent>
  <xr:revisionPtr revIDLastSave="0" documentId="8_{3600AAF2-C83D-4563-B811-309B7357C692}" xr6:coauthVersionLast="31" xr6:coauthVersionMax="31" xr10:uidLastSave="{00000000-0000-0000-0000-000000000000}"/>
  <bookViews>
    <workbookView xWindow="0" yWindow="0" windowWidth="16810" windowHeight="5760" xr2:uid="{00000000-000D-0000-FFFF-FFFF00000000}"/>
  </bookViews>
  <sheets>
    <sheet name="Outline" sheetId="2" r:id="rId1"/>
    <sheet name="Check" sheetId="1" r:id="rId2"/>
    <sheet name="Enter" sheetId="6" r:id="rId3"/>
    <sheet name="リスト" sheetId="4" state="hidden" r:id="rId4"/>
    <sheet name="クラスデータ " sheetId="8" state="hidden" r:id="rId5"/>
  </sheets>
  <externalReferences>
    <externalReference r:id="rId6"/>
  </externalReferences>
  <definedNames>
    <definedName name="_xlnm._FilterDatabase" localSheetId="2" hidden="1">Enter!$H$1:$H$278</definedName>
    <definedName name="いーかーど" localSheetId="4">[1]リスト!$E$2:$E$3</definedName>
    <definedName name="いーかーど">リスト!$E$2:$E$3</definedName>
    <definedName name="クラス" localSheetId="4">リスト!$C$2:$C$31</definedName>
    <definedName name="クラス">リスト!$C$2:$C$31</definedName>
    <definedName name="クラスリスト" localSheetId="4">リスト!$C$2:$C$31</definedName>
    <definedName name="クラスリスト">リスト!$C$2:$C$31</definedName>
    <definedName name="プログラム">リスト!$G$2:$G$3</definedName>
    <definedName name="交通">リスト!$K$2:$K$7</definedName>
    <definedName name="申込方法">リスト!$A$2:$A$5</definedName>
    <definedName name="成績表">リスト!$I$2:$I$3</definedName>
  </definedNames>
  <calcPr calcId="179017"/>
</workbook>
</file>

<file path=xl/calcChain.xml><?xml version="1.0" encoding="utf-8"?>
<calcChain xmlns="http://schemas.openxmlformats.org/spreadsheetml/2006/main">
  <c r="F4" i="6" l="1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3" i="6"/>
  <c r="I4" i="1" l="1"/>
  <c r="I7" i="1" l="1"/>
  <c r="S3" i="6" l="1"/>
  <c r="S4" i="6"/>
  <c r="O4" i="6" s="1"/>
  <c r="S5" i="6"/>
  <c r="O5" i="6" s="1"/>
  <c r="S6" i="6"/>
  <c r="O6" i="6" s="1"/>
  <c r="S7" i="6"/>
  <c r="O7" i="6" s="1"/>
  <c r="S8" i="6"/>
  <c r="O8" i="6" s="1"/>
  <c r="S9" i="6"/>
  <c r="O9" i="6" s="1"/>
  <c r="S10" i="6"/>
  <c r="O10" i="6" s="1"/>
  <c r="S11" i="6"/>
  <c r="O11" i="6" s="1"/>
  <c r="S12" i="6"/>
  <c r="O12" i="6" s="1"/>
  <c r="S13" i="6"/>
  <c r="O13" i="6" s="1"/>
  <c r="S14" i="6"/>
  <c r="O14" i="6" s="1"/>
  <c r="S15" i="6"/>
  <c r="O15" i="6" s="1"/>
  <c r="S16" i="6"/>
  <c r="O16" i="6" s="1"/>
  <c r="S17" i="6"/>
  <c r="O17" i="6" s="1"/>
  <c r="S18" i="6"/>
  <c r="O18" i="6" s="1"/>
  <c r="S19" i="6"/>
  <c r="O19" i="6" s="1"/>
  <c r="S20" i="6"/>
  <c r="O20" i="6" s="1"/>
  <c r="S21" i="6"/>
  <c r="O21" i="6" s="1"/>
  <c r="S22" i="6"/>
  <c r="O22" i="6" s="1"/>
  <c r="S23" i="6"/>
  <c r="O23" i="6" s="1"/>
  <c r="S24" i="6"/>
  <c r="O24" i="6" s="1"/>
  <c r="S25" i="6"/>
  <c r="O25" i="6" s="1"/>
  <c r="S26" i="6"/>
  <c r="O26" i="6" s="1"/>
  <c r="S27" i="6"/>
  <c r="O27" i="6" s="1"/>
  <c r="S28" i="6"/>
  <c r="O28" i="6" s="1"/>
  <c r="S29" i="6"/>
  <c r="O29" i="6" s="1"/>
  <c r="S30" i="6"/>
  <c r="O30" i="6" s="1"/>
  <c r="S31" i="6"/>
  <c r="O31" i="6" s="1"/>
  <c r="S32" i="6"/>
  <c r="O32" i="6" s="1"/>
  <c r="S33" i="6"/>
  <c r="O33" i="6" s="1"/>
  <c r="S34" i="6"/>
  <c r="O34" i="6" s="1"/>
  <c r="S35" i="6"/>
  <c r="O35" i="6" s="1"/>
  <c r="S36" i="6"/>
  <c r="O36" i="6" s="1"/>
  <c r="S37" i="6"/>
  <c r="O37" i="6" s="1"/>
  <c r="S38" i="6"/>
  <c r="O38" i="6" s="1"/>
  <c r="S39" i="6"/>
  <c r="O39" i="6" s="1"/>
  <c r="S40" i="6"/>
  <c r="O40" i="6" s="1"/>
  <c r="S41" i="6"/>
  <c r="O41" i="6" s="1"/>
  <c r="S42" i="6"/>
  <c r="O42" i="6" s="1"/>
  <c r="S43" i="6"/>
  <c r="O43" i="6" s="1"/>
  <c r="S44" i="6"/>
  <c r="O44" i="6" s="1"/>
  <c r="S45" i="6"/>
  <c r="O45" i="6" s="1"/>
  <c r="S46" i="6"/>
  <c r="O46" i="6" s="1"/>
  <c r="S47" i="6"/>
  <c r="O47" i="6" s="1"/>
  <c r="S48" i="6"/>
  <c r="O48" i="6" s="1"/>
  <c r="S49" i="6"/>
  <c r="O49" i="6" s="1"/>
  <c r="S50" i="6"/>
  <c r="O50" i="6" s="1"/>
  <c r="S51" i="6"/>
  <c r="O51" i="6" s="1"/>
  <c r="S52" i="6"/>
  <c r="O52" i="6" s="1"/>
  <c r="S53" i="6"/>
  <c r="O53" i="6" s="1"/>
  <c r="S54" i="6"/>
  <c r="O54" i="6" s="1"/>
  <c r="S55" i="6"/>
  <c r="O55" i="6" s="1"/>
  <c r="S56" i="6"/>
  <c r="O56" i="6" s="1"/>
  <c r="S57" i="6"/>
  <c r="O57" i="6" s="1"/>
  <c r="S58" i="6"/>
  <c r="O58" i="6" s="1"/>
  <c r="S59" i="6"/>
  <c r="O59" i="6" s="1"/>
  <c r="S60" i="6"/>
  <c r="O60" i="6" s="1"/>
  <c r="S61" i="6"/>
  <c r="O61" i="6" s="1"/>
  <c r="S62" i="6"/>
  <c r="O62" i="6" s="1"/>
  <c r="S63" i="6"/>
  <c r="O63" i="6" s="1"/>
  <c r="S64" i="6"/>
  <c r="O64" i="6" s="1"/>
  <c r="S65" i="6"/>
  <c r="O65" i="6" s="1"/>
  <c r="S66" i="6"/>
  <c r="O66" i="6" s="1"/>
  <c r="S67" i="6"/>
  <c r="O67" i="6" s="1"/>
  <c r="S68" i="6"/>
  <c r="O68" i="6" s="1"/>
  <c r="S69" i="6"/>
  <c r="O69" i="6" s="1"/>
  <c r="S70" i="6"/>
  <c r="O70" i="6" s="1"/>
  <c r="S71" i="6"/>
  <c r="O71" i="6" s="1"/>
  <c r="S72" i="6"/>
  <c r="O72" i="6" s="1"/>
  <c r="S73" i="6"/>
  <c r="O73" i="6" s="1"/>
  <c r="S74" i="6"/>
  <c r="O74" i="6" s="1"/>
  <c r="S75" i="6"/>
  <c r="O75" i="6" s="1"/>
  <c r="S76" i="6"/>
  <c r="O76" i="6" s="1"/>
  <c r="S77" i="6"/>
  <c r="O77" i="6" s="1"/>
  <c r="S78" i="6"/>
  <c r="O78" i="6" s="1"/>
  <c r="S79" i="6"/>
  <c r="O79" i="6" s="1"/>
  <c r="S80" i="6"/>
  <c r="O80" i="6" s="1"/>
  <c r="S81" i="6"/>
  <c r="O81" i="6" s="1"/>
  <c r="S82" i="6"/>
  <c r="O82" i="6" s="1"/>
  <c r="S83" i="6"/>
  <c r="O83" i="6" s="1"/>
  <c r="S84" i="6"/>
  <c r="O84" i="6" s="1"/>
  <c r="S85" i="6"/>
  <c r="O85" i="6" s="1"/>
  <c r="S86" i="6"/>
  <c r="O86" i="6" s="1"/>
  <c r="S87" i="6"/>
  <c r="O87" i="6" s="1"/>
  <c r="S88" i="6"/>
  <c r="O88" i="6" s="1"/>
  <c r="S89" i="6"/>
  <c r="O89" i="6" s="1"/>
  <c r="S90" i="6"/>
  <c r="O90" i="6" s="1"/>
  <c r="S91" i="6"/>
  <c r="O91" i="6" s="1"/>
  <c r="S92" i="6"/>
  <c r="O92" i="6" s="1"/>
  <c r="S93" i="6"/>
  <c r="O93" i="6" s="1"/>
  <c r="S94" i="6"/>
  <c r="O94" i="6" s="1"/>
  <c r="S95" i="6"/>
  <c r="O95" i="6" s="1"/>
  <c r="S96" i="6"/>
  <c r="O96" i="6" s="1"/>
  <c r="S97" i="6"/>
  <c r="O97" i="6" s="1"/>
  <c r="S98" i="6"/>
  <c r="O98" i="6" s="1"/>
  <c r="S99" i="6"/>
  <c r="O99" i="6" s="1"/>
  <c r="S100" i="6"/>
  <c r="O100" i="6" s="1"/>
  <c r="S101" i="6"/>
  <c r="O101" i="6" s="1"/>
  <c r="S102" i="6"/>
  <c r="O102" i="6" s="1"/>
  <c r="S103" i="6"/>
  <c r="O103" i="6" s="1"/>
  <c r="S104" i="6"/>
  <c r="O104" i="6" s="1"/>
  <c r="S105" i="6"/>
  <c r="O105" i="6" s="1"/>
  <c r="S106" i="6"/>
  <c r="O106" i="6" s="1"/>
  <c r="S107" i="6"/>
  <c r="O107" i="6" s="1"/>
  <c r="S108" i="6"/>
  <c r="O108" i="6" s="1"/>
  <c r="S109" i="6"/>
  <c r="O109" i="6" s="1"/>
  <c r="S110" i="6"/>
  <c r="O110" i="6" s="1"/>
  <c r="S111" i="6"/>
  <c r="O111" i="6" s="1"/>
  <c r="S112" i="6"/>
  <c r="O112" i="6" s="1"/>
  <c r="S113" i="6"/>
  <c r="O113" i="6" s="1"/>
  <c r="S114" i="6"/>
  <c r="O114" i="6" s="1"/>
  <c r="S115" i="6"/>
  <c r="O115" i="6" s="1"/>
  <c r="S116" i="6"/>
  <c r="O116" i="6" s="1"/>
  <c r="S117" i="6"/>
  <c r="O117" i="6" s="1"/>
  <c r="S118" i="6"/>
  <c r="O118" i="6" s="1"/>
  <c r="S119" i="6"/>
  <c r="O119" i="6" s="1"/>
  <c r="S120" i="6"/>
  <c r="O120" i="6" s="1"/>
  <c r="S121" i="6"/>
  <c r="O121" i="6" s="1"/>
  <c r="S122" i="6"/>
  <c r="O122" i="6" s="1"/>
  <c r="S123" i="6"/>
  <c r="O123" i="6" s="1"/>
  <c r="S124" i="6"/>
  <c r="O124" i="6" s="1"/>
  <c r="S125" i="6"/>
  <c r="O125" i="6" s="1"/>
  <c r="S126" i="6"/>
  <c r="O126" i="6" s="1"/>
  <c r="S127" i="6"/>
  <c r="O127" i="6" s="1"/>
  <c r="S128" i="6"/>
  <c r="O128" i="6" s="1"/>
  <c r="S129" i="6"/>
  <c r="O129" i="6" s="1"/>
  <c r="S130" i="6"/>
  <c r="O130" i="6" s="1"/>
  <c r="S131" i="6"/>
  <c r="O131" i="6" s="1"/>
  <c r="S132" i="6"/>
  <c r="O132" i="6" s="1"/>
  <c r="S133" i="6"/>
  <c r="O133" i="6" s="1"/>
  <c r="S134" i="6"/>
  <c r="O134" i="6" s="1"/>
  <c r="S135" i="6"/>
  <c r="O135" i="6" s="1"/>
  <c r="S136" i="6"/>
  <c r="O136" i="6" s="1"/>
  <c r="S137" i="6"/>
  <c r="O137" i="6" s="1"/>
  <c r="S138" i="6"/>
  <c r="O138" i="6" s="1"/>
  <c r="S139" i="6"/>
  <c r="O139" i="6" s="1"/>
  <c r="S140" i="6"/>
  <c r="O140" i="6" s="1"/>
  <c r="S141" i="6"/>
  <c r="O141" i="6" s="1"/>
  <c r="S142" i="6"/>
  <c r="O142" i="6" s="1"/>
  <c r="S143" i="6"/>
  <c r="O143" i="6" s="1"/>
  <c r="S144" i="6"/>
  <c r="O144" i="6" s="1"/>
  <c r="S145" i="6"/>
  <c r="O145" i="6" s="1"/>
  <c r="S146" i="6"/>
  <c r="O146" i="6" s="1"/>
  <c r="S147" i="6"/>
  <c r="O147" i="6" s="1"/>
  <c r="S148" i="6"/>
  <c r="O148" i="6" s="1"/>
  <c r="S149" i="6"/>
  <c r="O149" i="6" s="1"/>
  <c r="S150" i="6"/>
  <c r="O150" i="6" s="1"/>
  <c r="S151" i="6"/>
  <c r="O151" i="6" s="1"/>
  <c r="S152" i="6"/>
  <c r="O152" i="6" s="1"/>
  <c r="S153" i="6"/>
  <c r="O153" i="6" s="1"/>
  <c r="F5" i="6" l="1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3" i="6" l="1"/>
  <c r="O3" i="6" s="1"/>
  <c r="I6" i="1" l="1"/>
  <c r="I5" i="1" l="1"/>
</calcChain>
</file>

<file path=xl/sharedStrings.xml><?xml version="1.0" encoding="utf-8"?>
<sst xmlns="http://schemas.openxmlformats.org/spreadsheetml/2006/main" count="264" uniqueCount="172">
  <si>
    <t>　</t>
    <phoneticPr fontId="2"/>
  </si>
  <si>
    <t>No.</t>
    <phoneticPr fontId="2" type="Hiragana"/>
  </si>
  <si>
    <t>性別</t>
    <rPh sb="0" eb="2">
      <t>セイベツ</t>
    </rPh>
    <phoneticPr fontId="2"/>
  </si>
  <si>
    <t>M20A</t>
  </si>
  <si>
    <t>クラス</t>
    <phoneticPr fontId="1"/>
  </si>
  <si>
    <t>金額</t>
    <rPh sb="0" eb="2">
      <t>キンガク</t>
    </rPh>
    <phoneticPr fontId="1"/>
  </si>
  <si>
    <t>プログラム</t>
    <phoneticPr fontId="1"/>
  </si>
  <si>
    <t>成績表</t>
    <rPh sb="0" eb="2">
      <t>セイセキ</t>
    </rPh>
    <rPh sb="2" eb="3">
      <t>ヒョウ</t>
    </rPh>
    <phoneticPr fontId="1"/>
  </si>
  <si>
    <t>希望しない</t>
    <rPh sb="0" eb="2">
      <t>キボウ</t>
    </rPh>
    <phoneticPr fontId="1"/>
  </si>
  <si>
    <t>希望する</t>
    <rPh sb="0" eb="2">
      <t>キボウ</t>
    </rPh>
    <phoneticPr fontId="1"/>
  </si>
  <si>
    <t>M21A</t>
  </si>
  <si>
    <t>M18A</t>
  </si>
  <si>
    <t>M12</t>
  </si>
  <si>
    <t>W21A</t>
  </si>
  <si>
    <t>W35A</t>
  </si>
  <si>
    <t>W20A</t>
  </si>
  <si>
    <t>W18A</t>
  </si>
  <si>
    <t>W12</t>
  </si>
  <si>
    <t>郵送申込</t>
    <rPh sb="0" eb="2">
      <t>ユウソウ</t>
    </rPh>
    <rPh sb="2" eb="4">
      <t>モウシコミ</t>
    </rPh>
    <phoneticPr fontId="1"/>
  </si>
  <si>
    <t>その他</t>
    <rPh sb="2" eb="3">
      <t>ホカ</t>
    </rPh>
    <phoneticPr fontId="1"/>
  </si>
  <si>
    <t>参加費</t>
    <rPh sb="0" eb="3">
      <t>サンカヒ</t>
    </rPh>
    <phoneticPr fontId="1"/>
  </si>
  <si>
    <t>レーン</t>
    <phoneticPr fontId="1"/>
  </si>
  <si>
    <t>年齢上限</t>
    <rPh sb="0" eb="2">
      <t>ネンレイ</t>
    </rPh>
    <rPh sb="2" eb="4">
      <t>ジョウゲン</t>
    </rPh>
    <phoneticPr fontId="1"/>
  </si>
  <si>
    <t>年齢下限</t>
    <rPh sb="0" eb="2">
      <t>ネンレイ</t>
    </rPh>
    <rPh sb="2" eb="4">
      <t>カゲン</t>
    </rPh>
    <phoneticPr fontId="1"/>
  </si>
  <si>
    <t>クラス</t>
    <phoneticPr fontId="2" type="Hiragana"/>
  </si>
  <si>
    <t>Eカード</t>
    <phoneticPr fontId="2" type="Hiragana"/>
  </si>
  <si>
    <t>*****</t>
    <phoneticPr fontId="1"/>
  </si>
  <si>
    <t>Eカード</t>
    <phoneticPr fontId="1"/>
  </si>
  <si>
    <t>〒</t>
    <phoneticPr fontId="1"/>
  </si>
  <si>
    <t>Attention!</t>
    <phoneticPr fontId="2"/>
  </si>
  <si>
    <t>Address</t>
    <phoneticPr fontId="2" type="Hiragana"/>
  </si>
  <si>
    <t>1. Enter about a representative</t>
    <phoneticPr fontId="2"/>
  </si>
  <si>
    <t>Sex
【Required】</t>
    <phoneticPr fontId="2"/>
  </si>
  <si>
    <t>Age【Required】</t>
    <phoneticPr fontId="2" type="Hiragana"/>
  </si>
  <si>
    <t>Fee</t>
    <phoneticPr fontId="2"/>
  </si>
  <si>
    <t>Note</t>
    <phoneticPr fontId="2" type="Hiragana"/>
  </si>
  <si>
    <t>Man</t>
  </si>
  <si>
    <t>4. Send an e-mail with this file attached</t>
    <phoneticPr fontId="2"/>
  </si>
  <si>
    <t>Familiy Name
【Required】</t>
    <phoneticPr fontId="2" type="Hiragana"/>
  </si>
  <si>
    <t>Given Name
【Required】</t>
    <phoneticPr fontId="1"/>
  </si>
  <si>
    <t>Federation/Club</t>
    <phoneticPr fontId="2"/>
  </si>
  <si>
    <t>Emit Card Rental
【required】</t>
    <phoneticPr fontId="1"/>
  </si>
  <si>
    <t>Contact Details</t>
    <phoneticPr fontId="2" type="Hiragana"/>
  </si>
  <si>
    <t>Federation/Country</t>
    <phoneticPr fontId="2" type="Hiragana"/>
  </si>
  <si>
    <t>Club</t>
    <phoneticPr fontId="1"/>
  </si>
  <si>
    <t>Particpants</t>
    <phoneticPr fontId="2"/>
  </si>
  <si>
    <t>Check</t>
    <phoneticPr fontId="2" type="Hiragana"/>
  </si>
  <si>
    <t>2. Enter about participants</t>
    <phoneticPr fontId="2"/>
  </si>
  <si>
    <t>Click the Check tab and enter contact details (you can select the sheet at the bottom left).</t>
    <phoneticPr fontId="2"/>
  </si>
  <si>
    <t>◇Click the Enter tab, and enter participants' details. You must fill the 【Required】blanks.</t>
    <phoneticPr fontId="2"/>
  </si>
  <si>
    <t>3. Check the "Check" sheet</t>
    <phoneticPr fontId="2"/>
  </si>
  <si>
    <t>Todai</t>
    <phoneticPr fontId="2"/>
  </si>
  <si>
    <t>Taro</t>
    <phoneticPr fontId="1"/>
  </si>
  <si>
    <t>Due Day of Remitting</t>
    <phoneticPr fontId="2" type="Hiragana"/>
  </si>
  <si>
    <t>Phone Number</t>
    <phoneticPr fontId="2" type="Hiragana"/>
  </si>
  <si>
    <t>Contact Name</t>
    <phoneticPr fontId="2" type="Hiragana"/>
  </si>
  <si>
    <t>Remitter Name
【Only if it is not the same with the contact name】</t>
    <phoneticPr fontId="2" type="Hiragana"/>
  </si>
  <si>
    <t>If the remitter name is not the same with the contact name, enter the remitter name.</t>
    <phoneticPr fontId="2"/>
  </si>
  <si>
    <t>Explanation of colors</t>
    <phoneticPr fontId="1"/>
  </si>
  <si>
    <t>Required item</t>
    <phoneticPr fontId="1"/>
  </si>
  <si>
    <t>Ex.</t>
    <phoneticPr fontId="2"/>
  </si>
  <si>
    <r>
      <t xml:space="preserve">◇Required items are colored </t>
    </r>
    <r>
      <rPr>
        <sz val="9"/>
        <color indexed="47"/>
        <rFont val="ＭＳ Ｐゴシック"/>
        <family val="3"/>
        <charset val="128"/>
      </rPr>
      <t>■.</t>
    </r>
    <phoneticPr fontId="2"/>
  </si>
  <si>
    <t>Emit Card No.
【Required if you use your own Emit card】</t>
    <phoneticPr fontId="2"/>
  </si>
  <si>
    <t>Enter your own data ni the blanks on the Enter sheet.</t>
    <phoneticPr fontId="2" type="Hiragana"/>
  </si>
  <si>
    <t>If participants are more than 150, use second entry sheet.</t>
    <phoneticPr fontId="2" type="Hiragana"/>
  </si>
  <si>
    <t>Take another look at the Check table on the Check sheet whether all data is correctly reflected.. Each item will be automatically clculated.</t>
    <phoneticPr fontId="2"/>
  </si>
  <si>
    <t>The Check table will be automatically filled with the calculated data reflecting the data of the Enter sheet.</t>
    <phoneticPr fontId="2"/>
  </si>
  <si>
    <t>Make sure that the data on the Check table is all corect.</t>
    <phoneticPr fontId="2"/>
  </si>
  <si>
    <t>E-mail Address</t>
    <phoneticPr fontId="2" type="Hiragana"/>
  </si>
  <si>
    <t>5. Remit participation fee</t>
    <phoneticPr fontId="2"/>
  </si>
  <si>
    <t>Write the contact name and send an e-mail to</t>
    <phoneticPr fontId="2"/>
  </si>
  <si>
    <t>40th_entry@comp.olk.jp</t>
    <phoneticPr fontId="2"/>
  </si>
  <si>
    <t>We check your entry sheet and reply to your e-mail.</t>
    <phoneticPr fontId="1"/>
  </si>
  <si>
    <t>6. Check the entry list</t>
    <phoneticPr fontId="2"/>
  </si>
  <si>
    <t>The entry list will be on the official website</t>
    <phoneticPr fontId="1"/>
  </si>
  <si>
    <t>Number of cars</t>
    <phoneticPr fontId="1"/>
  </si>
  <si>
    <t>※The number of cars reflects the number of "Driver"s.</t>
    <phoneticPr fontId="1"/>
  </si>
  <si>
    <t>The data is managed with many functions and formulas. Do not make unnecessary changes.</t>
    <phoneticPr fontId="2"/>
  </si>
  <si>
    <t>※　If you choose "By car", select "Driver" or "Fellow passanger" at the Parking item.</t>
    <phoneticPr fontId="1"/>
  </si>
  <si>
    <r>
      <t xml:space="preserve">◇Age is as of 31st, March 2019 (automaticlly calculated). </t>
    </r>
    <r>
      <rPr>
        <b/>
        <sz val="9"/>
        <rFont val="ＭＳ Ｐゴシック"/>
        <family val="3"/>
        <charset val="128"/>
      </rPr>
      <t>Ex:If you are born on 1st, January, 1998, your age will be 21.</t>
    </r>
    <phoneticPr fontId="2"/>
  </si>
  <si>
    <t>UTOLK</t>
    <phoneticPr fontId="2" type="Hiragana"/>
  </si>
  <si>
    <t>Date of Birth                                    (year/month/day)                    
【Required】</t>
    <phoneticPr fontId="1"/>
  </si>
  <si>
    <t>◇Acess</t>
    <phoneticPr fontId="1"/>
  </si>
  <si>
    <t>◇Class</t>
    <phoneticPr fontId="1"/>
  </si>
  <si>
    <t>If so, send the same e-mail to the e-mail address above.</t>
    <phoneticPr fontId="1"/>
  </si>
  <si>
    <t>If you don't get e-mail from us within a few days after you send e-mail, it can be a problem sending e-mail.</t>
    <phoneticPr fontId="1"/>
  </si>
  <si>
    <t>※If there is mistake about the age, the total fee can be calculated incorrectly.</t>
    <phoneticPr fontId="2"/>
  </si>
  <si>
    <t>※If you choose M21E/W21E class, enter your results of past competitions in the note.</t>
    <phoneticPr fontId="1"/>
  </si>
  <si>
    <t>Not suit your sex.</t>
    <phoneticPr fontId="1"/>
  </si>
  <si>
    <t>交通</t>
    <rPh sb="0" eb="2">
      <t>コウツウ</t>
    </rPh>
    <phoneticPr fontId="1"/>
  </si>
  <si>
    <t>By car</t>
    <phoneticPr fontId="1"/>
  </si>
  <si>
    <t>Others</t>
    <phoneticPr fontId="1"/>
  </si>
  <si>
    <t>Parking
【Required if you choose
"By car" in the Acess】</t>
    <phoneticPr fontId="1"/>
  </si>
  <si>
    <t>Rental</t>
  </si>
  <si>
    <t>Rental</t>
    <phoneticPr fontId="1"/>
  </si>
  <si>
    <t>M21E</t>
    <phoneticPr fontId="1"/>
  </si>
  <si>
    <t>M21AS</t>
    <phoneticPr fontId="1"/>
  </si>
  <si>
    <t>M35A</t>
    <phoneticPr fontId="1"/>
  </si>
  <si>
    <t>M45A</t>
    <phoneticPr fontId="1"/>
  </si>
  <si>
    <t>M55A</t>
    <phoneticPr fontId="1"/>
  </si>
  <si>
    <t>M65A</t>
    <phoneticPr fontId="1"/>
  </si>
  <si>
    <t>M75A</t>
    <phoneticPr fontId="1"/>
  </si>
  <si>
    <t>M85A</t>
    <phoneticPr fontId="1"/>
  </si>
  <si>
    <t>M15A</t>
    <phoneticPr fontId="1"/>
  </si>
  <si>
    <t>M10</t>
    <phoneticPr fontId="1"/>
  </si>
  <si>
    <t>M15B</t>
    <phoneticPr fontId="1"/>
  </si>
  <si>
    <t>M18B</t>
    <phoneticPr fontId="1"/>
  </si>
  <si>
    <t>M20B</t>
    <phoneticPr fontId="1"/>
  </si>
  <si>
    <t>M21B</t>
    <phoneticPr fontId="1"/>
  </si>
  <si>
    <t>M35B</t>
    <phoneticPr fontId="1"/>
  </si>
  <si>
    <t>M50B</t>
    <phoneticPr fontId="1"/>
  </si>
  <si>
    <t>M65B</t>
    <phoneticPr fontId="1"/>
  </si>
  <si>
    <t>M20C</t>
    <phoneticPr fontId="1"/>
  </si>
  <si>
    <t>M21C</t>
    <phoneticPr fontId="1"/>
  </si>
  <si>
    <t>W21E</t>
  </si>
  <si>
    <t>W21AS</t>
  </si>
  <si>
    <t>W45A</t>
  </si>
  <si>
    <t>W55A</t>
  </si>
  <si>
    <t>W65A</t>
  </si>
  <si>
    <t>W75A</t>
  </si>
  <si>
    <t>W85A</t>
  </si>
  <si>
    <t>W15A</t>
  </si>
  <si>
    <t>W10</t>
  </si>
  <si>
    <t>W15B</t>
  </si>
  <si>
    <t>W18B</t>
  </si>
  <si>
    <t>W20B</t>
  </si>
  <si>
    <t>W21B</t>
  </si>
  <si>
    <t>W35B</t>
  </si>
  <si>
    <t>W50B</t>
  </si>
  <si>
    <t>W65B</t>
  </si>
  <si>
    <t>W20C</t>
  </si>
  <si>
    <t>W21C</t>
  </si>
  <si>
    <t>Own Card</t>
    <phoneticPr fontId="1"/>
  </si>
  <si>
    <t>(As of 31st, March, 2019)
(Automatically calculated)</t>
    <phoneticPr fontId="2" type="Hiragana"/>
  </si>
  <si>
    <t>IOF Ranking ID
【Required if you choose M21E/W21E】</t>
    <phoneticPr fontId="2"/>
  </si>
  <si>
    <r>
      <t xml:space="preserve">※If a man choose W class, the "Class" item will be colored </t>
    </r>
    <r>
      <rPr>
        <sz val="9"/>
        <color theme="9" tint="-0.249977111117893"/>
        <rFont val="ＭＳ Ｐゴシック"/>
        <family val="3"/>
        <charset val="128"/>
      </rPr>
      <t xml:space="preserve">■. </t>
    </r>
    <r>
      <rPr>
        <sz val="9"/>
        <rFont val="ＭＳ Ｐゴシック"/>
        <family val="3"/>
        <charset val="128"/>
      </rPr>
      <t>Correct your class.</t>
    </r>
    <phoneticPr fontId="1"/>
  </si>
  <si>
    <t>Rental Emit Card</t>
    <phoneticPr fontId="2"/>
  </si>
  <si>
    <t>Details of payment are on the official website.</t>
    <phoneticPr fontId="2"/>
  </si>
  <si>
    <t>By car</t>
  </si>
  <si>
    <t>Driver</t>
  </si>
  <si>
    <t>Acess
【Required】</t>
    <phoneticPr fontId="1"/>
  </si>
  <si>
    <t>M18B</t>
    <phoneticPr fontId="1"/>
  </si>
  <si>
    <t>M15B</t>
    <phoneticPr fontId="1"/>
  </si>
  <si>
    <t>M12</t>
    <phoneticPr fontId="1"/>
  </si>
  <si>
    <t>M10</t>
    <phoneticPr fontId="1"/>
  </si>
  <si>
    <t>一般paypal</t>
    <rPh sb="0" eb="2">
      <t>イッパン</t>
    </rPh>
    <phoneticPr fontId="1"/>
  </si>
  <si>
    <t>2001paypal</t>
    <phoneticPr fontId="1"/>
  </si>
  <si>
    <t>一般国際送金</t>
    <rPh sb="0" eb="2">
      <t>イッパン</t>
    </rPh>
    <rPh sb="2" eb="4">
      <t>コクサイ</t>
    </rPh>
    <rPh sb="4" eb="6">
      <t>ソウキン</t>
    </rPh>
    <phoneticPr fontId="1"/>
  </si>
  <si>
    <t>2001国際送金</t>
    <rPh sb="4" eb="6">
      <t>コクサイ</t>
    </rPh>
    <rPh sb="6" eb="8">
      <t>ソウキン</t>
    </rPh>
    <phoneticPr fontId="1"/>
  </si>
  <si>
    <t>Payment
【Required】</t>
    <phoneticPr fontId="1"/>
  </si>
  <si>
    <t>pay</t>
    <phoneticPr fontId="1"/>
  </si>
  <si>
    <t>PayPal</t>
  </si>
  <si>
    <t>PayPal</t>
    <phoneticPr fontId="1"/>
  </si>
  <si>
    <t>Bank transfer</t>
    <phoneticPr fontId="1"/>
  </si>
  <si>
    <t>The 40th competition of UTOLK　Entry Form</t>
    <phoneticPr fontId="2"/>
  </si>
  <si>
    <t>N</t>
    <phoneticPr fontId="1"/>
  </si>
  <si>
    <t>G</t>
    <phoneticPr fontId="1"/>
  </si>
  <si>
    <t>G(companion)</t>
    <phoneticPr fontId="1"/>
  </si>
  <si>
    <r>
      <t>The closing date is</t>
    </r>
    <r>
      <rPr>
        <sz val="9"/>
        <color rgb="FFFF0000"/>
        <rFont val="ＭＳ Ｐゴシック"/>
        <family val="3"/>
        <charset val="128"/>
      </rPr>
      <t xml:space="preserve"> 4th, May (Fri). </t>
    </r>
    <r>
      <rPr>
        <sz val="9"/>
        <rFont val="ＭＳ Ｐゴシック"/>
        <family val="3"/>
        <charset val="128"/>
      </rPr>
      <t>You must finish sending this form and paying fee by that day.</t>
    </r>
    <phoneticPr fontId="2"/>
  </si>
  <si>
    <t>http://comp.olk.jp/40/En</t>
    <phoneticPr fontId="1"/>
  </si>
  <si>
    <t>Not suit your age.</t>
    <phoneticPr fontId="1"/>
  </si>
  <si>
    <t>The total fee on the Check sheet DOES NOT reflect the bank transfer charge.</t>
    <phoneticPr fontId="1"/>
  </si>
  <si>
    <t>※The total fee DOES NOT reflect the bank charge. If you pay fee by bank transfer, add 4,000 yen on each transfer.</t>
    <phoneticPr fontId="1"/>
  </si>
  <si>
    <t>Total Fee (JPY)</t>
    <phoneticPr fontId="2"/>
  </si>
  <si>
    <t>M21E</t>
  </si>
  <si>
    <t>****</t>
    <phoneticPr fontId="1"/>
  </si>
  <si>
    <t>※If you choose G class, enter the information of all participants.</t>
    <phoneticPr fontId="1"/>
  </si>
  <si>
    <r>
      <t>　　　</t>
    </r>
    <r>
      <rPr>
        <sz val="9"/>
        <color rgb="FFFF0000"/>
        <rFont val="ＭＳ Ｐゴシック"/>
        <family val="3"/>
        <charset val="128"/>
      </rPr>
      <t>We estimate the number of parking lots in need by the number of "Driver"s.</t>
    </r>
    <phoneticPr fontId="1"/>
  </si>
  <si>
    <t>　Enter the Class item following this: The representative of each group→G</t>
    <phoneticPr fontId="1"/>
  </si>
  <si>
    <t>　　　　　　　The companions of each group→G(companion)</t>
    <phoneticPr fontId="1"/>
  </si>
  <si>
    <t>Official Bus Service</t>
    <phoneticPr fontId="1"/>
  </si>
  <si>
    <t>Class
【Required】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</si>
</sst>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47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9"/>
      <color theme="9" tint="-0.249977111117893"/>
      <name val="ＭＳ Ｐゴシック"/>
      <family val="3"/>
      <charset val="128"/>
    </font>
    <font>
      <sz val="9"/>
      <color theme="9" tint="-0.249977111117893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A87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176" fontId="3" fillId="0" borderId="4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NumberFormat="1" applyFont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" fillId="0" borderId="0" xfId="0" applyFont="1">
      <alignment vertical="center"/>
    </xf>
    <xf numFmtId="0" fontId="6" fillId="5" borderId="0" xfId="0" applyFont="1" applyFill="1">
      <alignment vertical="center"/>
    </xf>
    <xf numFmtId="0" fontId="8" fillId="0" borderId="0" xfId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15" fillId="0" borderId="0" xfId="0" applyFont="1">
      <alignment vertical="center"/>
    </xf>
    <xf numFmtId="0" fontId="7" fillId="6" borderId="0" xfId="0" applyFont="1" applyFill="1" applyAlignment="1" applyProtection="1">
      <alignment horizontal="center" wrapText="1"/>
      <protection hidden="1"/>
    </xf>
    <xf numFmtId="0" fontId="9" fillId="6" borderId="0" xfId="0" applyFont="1" applyFill="1" applyAlignment="1" applyProtection="1">
      <alignment horizontal="center" vertical="top" wrapText="1"/>
      <protection hidden="1"/>
    </xf>
    <xf numFmtId="49" fontId="7" fillId="7" borderId="0" xfId="0" applyNumberFormat="1" applyFont="1" applyFill="1" applyAlignment="1" applyProtection="1">
      <alignment horizontal="center" vertical="center"/>
      <protection hidden="1"/>
    </xf>
    <xf numFmtId="49" fontId="3" fillId="7" borderId="0" xfId="0" applyNumberFormat="1" applyFont="1" applyFill="1" applyAlignment="1" applyProtection="1">
      <alignment horizontal="center" vertical="center"/>
      <protection hidden="1"/>
    </xf>
    <xf numFmtId="0" fontId="7" fillId="7" borderId="0" xfId="0" applyFont="1" applyFill="1" applyAlignment="1" applyProtection="1">
      <alignment horizontal="center" vertical="center"/>
      <protection hidden="1"/>
    </xf>
    <xf numFmtId="0" fontId="7" fillId="7" borderId="0" xfId="0" applyFont="1" applyFill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0" fillId="0" borderId="0" xfId="0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/>
    <xf numFmtId="176" fontId="3" fillId="0" borderId="0" xfId="0" applyNumberFormat="1" applyFont="1" applyAlignment="1" applyProtection="1"/>
    <xf numFmtId="0" fontId="7" fillId="0" borderId="0" xfId="0" applyFont="1" applyAlignment="1" applyProtection="1"/>
    <xf numFmtId="176" fontId="7" fillId="0" borderId="0" xfId="0" applyNumberFormat="1" applyFont="1" applyAlignment="1" applyProtection="1"/>
    <xf numFmtId="0" fontId="7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center"/>
      <protection locked="0" hidden="1"/>
    </xf>
    <xf numFmtId="49" fontId="7" fillId="0" borderId="0" xfId="0" applyNumberFormat="1" applyFont="1" applyAlignment="1" applyProtection="1">
      <alignment horizontal="center" vertical="center"/>
      <protection locked="0" hidden="1"/>
    </xf>
    <xf numFmtId="49" fontId="3" fillId="0" borderId="0" xfId="0" applyNumberFormat="1" applyFont="1" applyFill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7" fillId="7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 hidden="1"/>
    </xf>
    <xf numFmtId="49" fontId="7" fillId="7" borderId="0" xfId="0" applyNumberFormat="1" applyFont="1" applyFill="1" applyAlignment="1" applyProtection="1">
      <alignment horizontal="center" vertical="center" wrapText="1"/>
      <protection hidden="1"/>
    </xf>
    <xf numFmtId="49" fontId="7" fillId="0" borderId="0" xfId="0" applyNumberFormat="1" applyFont="1" applyAlignment="1" applyProtection="1">
      <alignment horizontal="center" vertical="center" wrapText="1"/>
      <protection locked="0" hidden="1"/>
    </xf>
    <xf numFmtId="0" fontId="7" fillId="7" borderId="0" xfId="0" applyFont="1" applyFill="1" applyBorder="1" applyAlignment="1" applyProtection="1">
      <alignment horizontal="center" vertical="center" wrapText="1"/>
      <protection hidden="1"/>
    </xf>
    <xf numFmtId="0" fontId="3" fillId="6" borderId="0" xfId="0" applyFont="1" applyFill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center" vertical="center"/>
      <protection locked="0" hidden="1"/>
    </xf>
    <xf numFmtId="49" fontId="6" fillId="0" borderId="0" xfId="0" applyNumberFormat="1" applyFont="1" applyAlignment="1" applyProtection="1">
      <alignment horizontal="center" vertical="center" wrapText="1"/>
      <protection locked="0"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vertical="center"/>
    </xf>
    <xf numFmtId="0" fontId="7" fillId="0" borderId="0" xfId="0" applyNumberFormat="1" applyFont="1" applyAlignment="1" applyProtection="1">
      <alignment horizontal="center" vertical="center"/>
      <protection locked="0" hidden="1"/>
    </xf>
    <xf numFmtId="0" fontId="3" fillId="9" borderId="0" xfId="0" applyFont="1" applyFill="1" applyAlignment="1" applyProtection="1">
      <alignment horizontal="center" vertical="center"/>
      <protection hidden="1"/>
    </xf>
    <xf numFmtId="0" fontId="7" fillId="7" borderId="0" xfId="0" applyNumberFormat="1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horizontal="center" vertical="center"/>
      <protection hidden="1"/>
    </xf>
    <xf numFmtId="14" fontId="7" fillId="0" borderId="0" xfId="0" applyNumberFormat="1" applyFont="1" applyAlignment="1" applyProtection="1">
      <alignment horizontal="center" vertical="center"/>
      <protection locked="0" hidden="1"/>
    </xf>
    <xf numFmtId="20" fontId="7" fillId="0" borderId="0" xfId="0" applyNumberFormat="1" applyFont="1" applyAlignment="1" applyProtection="1">
      <alignment horizontal="center" vertical="center"/>
      <protection locked="0" hidden="1"/>
    </xf>
    <xf numFmtId="0" fontId="6" fillId="0" borderId="0" xfId="0" applyFont="1" applyFill="1">
      <alignment vertical="center"/>
    </xf>
    <xf numFmtId="14" fontId="3" fillId="7" borderId="0" xfId="0" applyNumberFormat="1" applyFont="1" applyFill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49" fontId="3" fillId="6" borderId="0" xfId="0" applyNumberFormat="1" applyFont="1" applyFill="1" applyAlignment="1" applyProtection="1">
      <alignment horizontal="center" vertical="center"/>
      <protection hidden="1"/>
    </xf>
    <xf numFmtId="0" fontId="19" fillId="0" borderId="0" xfId="0" applyFont="1" applyAlignment="1" applyProtection="1"/>
    <xf numFmtId="0" fontId="4" fillId="8" borderId="1" xfId="0" applyFont="1" applyFill="1" applyBorder="1" applyAlignment="1" applyProtection="1">
      <alignment horizontal="center" vertical="center"/>
      <protection hidden="1"/>
    </xf>
    <xf numFmtId="0" fontId="4" fillId="8" borderId="2" xfId="0" applyFont="1" applyFill="1" applyBorder="1" applyAlignment="1" applyProtection="1">
      <alignment horizontal="center" vertical="center"/>
      <protection hidden="1"/>
    </xf>
    <xf numFmtId="0" fontId="4" fillId="8" borderId="3" xfId="0" applyFont="1" applyFill="1" applyBorder="1" applyAlignment="1" applyProtection="1">
      <alignment horizontal="center" vertical="center"/>
      <protection hidden="1"/>
    </xf>
    <xf numFmtId="49" fontId="4" fillId="8" borderId="4" xfId="0" applyNumberFormat="1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vertical="center" wrapText="1"/>
      <protection locked="0" hidden="1"/>
    </xf>
    <xf numFmtId="49" fontId="3" fillId="0" borderId="3" xfId="0" applyNumberFormat="1" applyFont="1" applyBorder="1" applyAlignment="1" applyProtection="1">
      <alignment vertical="center" wrapText="1"/>
      <protection locked="0"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176" fontId="7" fillId="0" borderId="6" xfId="0" applyNumberFormat="1" applyFont="1" applyBorder="1" applyAlignment="1" applyProtection="1">
      <alignment horizontal="center" vertical="center" wrapText="1"/>
      <protection locked="0" hidden="1"/>
    </xf>
    <xf numFmtId="176" fontId="3" fillId="0" borderId="7" xfId="0" applyNumberFormat="1" applyFont="1" applyBorder="1" applyAlignment="1" applyProtection="1">
      <alignment horizontal="center" vertical="center" wrapText="1"/>
      <protection locked="0" hidden="1"/>
    </xf>
    <xf numFmtId="176" fontId="3" fillId="0" borderId="9" xfId="0" applyNumberFormat="1" applyFont="1" applyBorder="1" applyAlignment="1" applyProtection="1">
      <alignment horizontal="center" vertical="center" wrapText="1"/>
      <protection locked="0" hidden="1"/>
    </xf>
    <xf numFmtId="176" fontId="3" fillId="0" borderId="10" xfId="0" applyNumberFormat="1" applyFont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Border="1" applyAlignment="1" applyProtection="1">
      <alignment horizontal="center" vertical="center" wrapText="1"/>
      <protection locked="0" hidden="1"/>
    </xf>
    <xf numFmtId="49" fontId="3" fillId="0" borderId="3" xfId="0" applyNumberFormat="1" applyFont="1" applyBorder="1" applyAlignment="1" applyProtection="1">
      <alignment horizontal="center" vertical="center" wrapText="1"/>
      <protection locked="0" hidden="1"/>
    </xf>
    <xf numFmtId="0" fontId="3" fillId="0" borderId="6" xfId="0" applyNumberFormat="1" applyFont="1" applyBorder="1" applyAlignment="1" applyProtection="1">
      <alignment vertical="center" wrapText="1"/>
      <protection locked="0" hidden="1"/>
    </xf>
    <xf numFmtId="0" fontId="3" fillId="0" borderId="7" xfId="0" applyNumberFormat="1" applyFont="1" applyBorder="1" applyAlignment="1" applyProtection="1">
      <alignment vertical="center" wrapText="1"/>
      <protection locked="0" hidden="1"/>
    </xf>
    <xf numFmtId="0" fontId="3" fillId="0" borderId="9" xfId="0" applyNumberFormat="1" applyFont="1" applyBorder="1" applyAlignment="1" applyProtection="1">
      <alignment vertical="center" wrapText="1"/>
      <protection locked="0" hidden="1"/>
    </xf>
    <xf numFmtId="0" fontId="3" fillId="0" borderId="10" xfId="0" applyNumberFormat="1" applyFont="1" applyBorder="1" applyAlignment="1" applyProtection="1">
      <alignment vertical="center" wrapText="1"/>
      <protection locked="0" hidden="1"/>
    </xf>
    <xf numFmtId="49" fontId="3" fillId="0" borderId="6" xfId="0" applyNumberFormat="1" applyFont="1" applyBorder="1" applyAlignment="1" applyProtection="1">
      <alignment vertical="center" wrapText="1"/>
      <protection locked="0" hidden="1"/>
    </xf>
    <xf numFmtId="49" fontId="3" fillId="0" borderId="7" xfId="0" applyNumberFormat="1" applyFont="1" applyBorder="1" applyAlignment="1" applyProtection="1">
      <alignment vertical="center" wrapText="1"/>
      <protection locked="0" hidden="1"/>
    </xf>
    <xf numFmtId="49" fontId="3" fillId="0" borderId="9" xfId="0" applyNumberFormat="1" applyFont="1" applyBorder="1" applyAlignment="1" applyProtection="1">
      <alignment vertical="center" wrapText="1"/>
      <protection locked="0" hidden="1"/>
    </xf>
    <xf numFmtId="49" fontId="3" fillId="0" borderId="10" xfId="0" applyNumberFormat="1" applyFont="1" applyBorder="1" applyAlignment="1" applyProtection="1">
      <alignment vertical="center" wrapText="1"/>
      <protection locked="0" hidden="1"/>
    </xf>
    <xf numFmtId="49" fontId="3" fillId="0" borderId="6" xfId="0" applyNumberFormat="1" applyFont="1" applyBorder="1" applyAlignment="1" applyProtection="1">
      <alignment horizontal="left" vertical="center" wrapText="1"/>
      <protection locked="0" hidden="1"/>
    </xf>
    <xf numFmtId="49" fontId="3" fillId="0" borderId="7" xfId="0" applyNumberFormat="1" applyFont="1" applyBorder="1" applyAlignment="1" applyProtection="1">
      <alignment horizontal="left" vertical="center" wrapText="1"/>
      <protection locked="0"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Border="1" applyAlignment="1" applyProtection="1">
      <alignment horizontal="center" vertical="center" wrapText="1"/>
      <protection locked="0" hidden="1"/>
    </xf>
    <xf numFmtId="49" fontId="3" fillId="0" borderId="13" xfId="0" applyNumberFormat="1" applyFont="1" applyBorder="1" applyAlignment="1" applyProtection="1">
      <alignment horizontal="center" vertical="center" wrapText="1"/>
      <protection locked="0" hidden="1"/>
    </xf>
    <xf numFmtId="49" fontId="3" fillId="0" borderId="9" xfId="0" applyNumberFormat="1" applyFont="1" applyBorder="1" applyAlignment="1" applyProtection="1">
      <alignment horizontal="center" vertical="center" wrapText="1"/>
      <protection locked="0" hidden="1"/>
    </xf>
    <xf numFmtId="49" fontId="3" fillId="0" borderId="10" xfId="0" applyNumberFormat="1" applyFont="1" applyBorder="1" applyAlignment="1" applyProtection="1">
      <alignment horizontal="center" vertical="center" wrapText="1"/>
      <protection locked="0" hidden="1"/>
    </xf>
    <xf numFmtId="49" fontId="3" fillId="6" borderId="0" xfId="0" applyNumberFormat="1" applyFont="1" applyFill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 wrapText="1"/>
      <protection hidden="1"/>
    </xf>
    <xf numFmtId="0" fontId="7" fillId="6" borderId="0" xfId="0" applyFont="1" applyFill="1" applyBorder="1" applyAlignment="1" applyProtection="1">
      <alignment horizontal="center" vertical="center"/>
    </xf>
    <xf numFmtId="49" fontId="3" fillId="6" borderId="0" xfId="0" applyNumberFormat="1" applyFont="1" applyFill="1" applyAlignment="1" applyProtection="1">
      <alignment horizontal="center" vertical="center" wrapText="1"/>
      <protection hidden="1"/>
    </xf>
    <xf numFmtId="0" fontId="7" fillId="6" borderId="0" xfId="0" applyFont="1" applyFill="1" applyAlignment="1" applyProtection="1">
      <alignment horizontal="center" vertical="center"/>
    </xf>
    <xf numFmtId="0" fontId="3" fillId="6" borderId="0" xfId="0" applyNumberFormat="1" applyFont="1" applyFill="1" applyAlignment="1" applyProtection="1">
      <alignment horizontal="center" vertical="center" wrapText="1"/>
      <protection hidden="1"/>
    </xf>
    <xf numFmtId="0" fontId="7" fillId="6" borderId="0" xfId="0" applyFont="1" applyFill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 wrapText="1"/>
      <protection hidden="1"/>
    </xf>
    <xf numFmtId="0" fontId="3" fillId="6" borderId="0" xfId="0" applyFont="1" applyFill="1" applyAlignment="1" applyProtection="1">
      <alignment horizontal="center" vertical="center"/>
      <protection hidden="1"/>
    </xf>
    <xf numFmtId="0" fontId="7" fillId="6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 vertical="center"/>
    </xf>
  </cellXfs>
  <cellStyles count="3">
    <cellStyle name="ハイパーリンク" xfId="1" builtinId="8"/>
    <cellStyle name="標準" xfId="0" builtinId="0"/>
    <cellStyle name="表示済みのハイパーリンク" xfId="2" builtinId="9" hidden="1"/>
  </cellStyles>
  <dxfs count="9">
    <dxf>
      <fill>
        <patternFill>
          <bgColor indexed="40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0&#22238;&#12456;&#12531;&#12488;&#12522;&#12540;&#12501;&#12457;&#12540;&#12510;&#1248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確認"/>
      <sheetName val="入力"/>
      <sheetName val="リスト"/>
      <sheetName val="クラスデータ "/>
    </sheetNames>
    <sheetDataSet>
      <sheetData sheetId="0"/>
      <sheetData sheetId="1"/>
      <sheetData sheetId="2"/>
      <sheetData sheetId="3">
        <row r="2">
          <cell r="E2" t="str">
            <v>マイカード</v>
          </cell>
        </row>
        <row r="3">
          <cell r="E3" t="str">
            <v>レンタル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40th_entry@comp.olk.jp" TargetMode="External"/><Relationship Id="rId2" Type="http://schemas.openxmlformats.org/officeDocument/2006/relationships/hyperlink" Target="http://comp.olk.jp/40/En" TargetMode="External"/><Relationship Id="rId1" Type="http://schemas.openxmlformats.org/officeDocument/2006/relationships/hyperlink" Target="http://comp.olk.jp/40/E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zoomScaleNormal="100" zoomScalePageLayoutView="125" workbookViewId="0"/>
  </sheetViews>
  <sheetFormatPr defaultColWidth="8.90625" defaultRowHeight="13.4" customHeight="1" x14ac:dyDescent="0.2"/>
  <cols>
    <col min="1" max="1" width="3.08984375" style="32" customWidth="1"/>
    <col min="2" max="2" width="5.08984375" style="32" customWidth="1"/>
    <col min="3" max="3" width="5.36328125" style="32" customWidth="1"/>
    <col min="4" max="4" width="17.6328125" style="32" customWidth="1"/>
    <col min="5" max="5" width="8.90625" style="32"/>
    <col min="6" max="6" width="17" style="32" customWidth="1"/>
    <col min="7" max="7" width="4.08984375" style="32" customWidth="1"/>
    <col min="8" max="16384" width="8.90625" style="32"/>
  </cols>
  <sheetData>
    <row r="1" spans="1:16" ht="23.15" customHeight="1" x14ac:dyDescent="0.2">
      <c r="A1" s="30" t="s">
        <v>154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3.4" customHeight="1" x14ac:dyDescent="0.2">
      <c r="A2" s="33"/>
      <c r="B2" s="34" t="s">
        <v>31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3.4" customHeight="1" x14ac:dyDescent="0.2">
      <c r="A3" s="33"/>
      <c r="B3" s="31"/>
      <c r="C3" s="31" t="s">
        <v>48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3.4" customHeight="1" x14ac:dyDescent="0.2">
      <c r="A4" s="33"/>
      <c r="B4" s="31"/>
      <c r="C4" s="31" t="s">
        <v>57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3.4" customHeight="1" x14ac:dyDescent="0.2">
      <c r="A5" s="3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3.4" customHeight="1" x14ac:dyDescent="0.2">
      <c r="A6" s="31"/>
      <c r="B6" s="34" t="s">
        <v>47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3.4" customHeight="1" x14ac:dyDescent="0.2">
      <c r="A7" s="31"/>
      <c r="B7" s="31"/>
      <c r="C7" s="31" t="s">
        <v>49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3.4" customHeight="1" x14ac:dyDescent="0.2">
      <c r="A8" s="31"/>
      <c r="B8" s="31"/>
      <c r="C8" s="31" t="s">
        <v>61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13.4" customHeight="1" x14ac:dyDescent="0.2">
      <c r="A9" s="31"/>
      <c r="B9" s="31"/>
      <c r="C9" s="35" t="s">
        <v>79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13.4" customHeight="1" x14ac:dyDescent="0.2">
      <c r="A10" s="31"/>
      <c r="B10" s="31"/>
      <c r="C10" s="31"/>
      <c r="D10" s="31" t="s">
        <v>86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13.4" customHeight="1" x14ac:dyDescent="0.2">
      <c r="C11" s="31" t="s">
        <v>83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3.4" customHeight="1" x14ac:dyDescent="0.2">
      <c r="C12" s="31"/>
      <c r="D12" s="31" t="s">
        <v>87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3.4" customHeight="1" x14ac:dyDescent="0.2">
      <c r="C13" s="31"/>
      <c r="D13" s="31" t="s">
        <v>166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3.4" customHeight="1" x14ac:dyDescent="0.2">
      <c r="C14" s="31"/>
      <c r="D14" s="31" t="s">
        <v>168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3.4" customHeight="1" x14ac:dyDescent="0.2">
      <c r="C15" s="31"/>
      <c r="D15" s="31"/>
      <c r="E15" s="31" t="s">
        <v>169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3.4" customHeight="1" x14ac:dyDescent="0.2">
      <c r="A16" s="31"/>
      <c r="B16" s="31"/>
      <c r="C16" s="31"/>
      <c r="D16" s="31" t="s">
        <v>135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3.4" customHeight="1" x14ac:dyDescent="0.2">
      <c r="A17" s="31"/>
      <c r="B17" s="31"/>
      <c r="C17" s="31" t="s">
        <v>82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13.4" customHeight="1" x14ac:dyDescent="0.2">
      <c r="A18" s="31"/>
      <c r="B18" s="31"/>
      <c r="C18" s="31"/>
      <c r="D18" s="31" t="s">
        <v>78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13.4" customHeight="1" x14ac:dyDescent="0.2">
      <c r="A19" s="31"/>
      <c r="B19" s="31"/>
      <c r="C19" s="31"/>
      <c r="D19" s="31" t="s">
        <v>167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13.4" customHeight="1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ht="13.4" customHeight="1" x14ac:dyDescent="0.2">
      <c r="A21" s="31"/>
      <c r="B21" s="34" t="s">
        <v>50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13.4" customHeight="1" x14ac:dyDescent="0.2">
      <c r="A22" s="31"/>
      <c r="B22" s="31" t="s">
        <v>0</v>
      </c>
      <c r="C22" s="31" t="s">
        <v>65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3.4" customHeight="1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3.4" customHeight="1" x14ac:dyDescent="0.2">
      <c r="A24" s="31"/>
      <c r="B24" s="34" t="s">
        <v>37</v>
      </c>
      <c r="C24" s="31"/>
      <c r="D24" s="31"/>
      <c r="E24" s="31"/>
      <c r="F24" s="31"/>
      <c r="G24" s="31"/>
      <c r="H24" s="31"/>
      <c r="I24" s="31"/>
      <c r="J24" s="31"/>
      <c r="K24" s="31"/>
      <c r="M24" s="31"/>
      <c r="N24" s="31"/>
      <c r="O24" s="31"/>
      <c r="P24" s="31"/>
    </row>
    <row r="25" spans="1:16" ht="13.4" customHeight="1" x14ac:dyDescent="0.2">
      <c r="A25" s="31"/>
      <c r="B25" s="31"/>
      <c r="C25" s="31" t="s">
        <v>70</v>
      </c>
      <c r="D25" s="31"/>
      <c r="E25" s="17"/>
      <c r="F25" s="17" t="s">
        <v>71</v>
      </c>
      <c r="G25" s="31"/>
      <c r="H25" s="31"/>
      <c r="I25" s="31"/>
      <c r="J25" s="31"/>
      <c r="K25" s="31"/>
      <c r="M25" s="31"/>
      <c r="N25" s="31"/>
      <c r="O25" s="31"/>
      <c r="P25" s="31"/>
    </row>
    <row r="26" spans="1:16" ht="13.4" customHeight="1" x14ac:dyDescent="0.2">
      <c r="A26" s="31"/>
      <c r="B26" s="31"/>
      <c r="C26" s="32" t="s">
        <v>72</v>
      </c>
      <c r="D26" s="18"/>
      <c r="E26" s="31"/>
      <c r="F26" s="31"/>
      <c r="G26" s="31"/>
      <c r="H26" s="31"/>
      <c r="I26" s="31"/>
      <c r="J26" s="31"/>
      <c r="K26" s="31"/>
      <c r="M26" s="31"/>
      <c r="N26" s="31"/>
      <c r="O26" s="31"/>
      <c r="P26" s="31"/>
    </row>
    <row r="27" spans="1:16" ht="13.4" customHeight="1" x14ac:dyDescent="0.2">
      <c r="A27" s="31"/>
      <c r="B27" s="31"/>
      <c r="C27" s="32" t="s">
        <v>85</v>
      </c>
      <c r="D27" s="18"/>
      <c r="E27" s="31"/>
      <c r="F27" s="31"/>
      <c r="G27" s="31"/>
      <c r="H27" s="31"/>
      <c r="I27" s="31"/>
      <c r="J27" s="31"/>
      <c r="K27" s="31"/>
      <c r="M27" s="31"/>
      <c r="N27" s="31"/>
      <c r="O27" s="31"/>
      <c r="P27" s="31"/>
    </row>
    <row r="28" spans="1:16" ht="13.4" customHeight="1" x14ac:dyDescent="0.2">
      <c r="A28" s="31"/>
      <c r="C28" s="31" t="s">
        <v>84</v>
      </c>
      <c r="D28" s="18"/>
      <c r="E28" s="31"/>
      <c r="F28" s="31"/>
      <c r="G28" s="31"/>
      <c r="H28" s="31"/>
      <c r="I28" s="31"/>
      <c r="J28" s="31"/>
      <c r="K28" s="31"/>
      <c r="M28" s="31"/>
      <c r="N28" s="31"/>
      <c r="O28" s="31"/>
      <c r="P28" s="31"/>
    </row>
    <row r="29" spans="1:16" ht="13.4" customHeight="1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3.4" customHeight="1" x14ac:dyDescent="0.2">
      <c r="A30" s="31"/>
      <c r="B30" s="34" t="s">
        <v>69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13.4" customHeight="1" x14ac:dyDescent="0.2">
      <c r="A31" s="31"/>
      <c r="B31" s="31"/>
      <c r="C31" s="31" t="s">
        <v>137</v>
      </c>
      <c r="D31" s="31"/>
      <c r="F31" s="17" t="s">
        <v>159</v>
      </c>
      <c r="G31" s="31"/>
      <c r="I31" s="31"/>
      <c r="J31" s="31"/>
      <c r="K31" s="31"/>
      <c r="L31" s="31"/>
      <c r="M31" s="31"/>
      <c r="N31" s="31"/>
      <c r="O31" s="31"/>
      <c r="P31" s="31"/>
    </row>
    <row r="32" spans="1:16" ht="13.4" customHeight="1" x14ac:dyDescent="0.2">
      <c r="A32" s="31"/>
      <c r="B32" s="31"/>
      <c r="C32" s="32" t="s">
        <v>161</v>
      </c>
      <c r="D32" s="31"/>
      <c r="E32" s="17"/>
      <c r="F32" s="31"/>
      <c r="G32" s="31"/>
      <c r="I32" s="31"/>
      <c r="J32" s="31"/>
      <c r="K32" s="31"/>
      <c r="L32" s="31"/>
      <c r="M32" s="31"/>
      <c r="N32" s="31"/>
      <c r="O32" s="31"/>
      <c r="P32" s="31"/>
    </row>
    <row r="33" spans="1:16" ht="13.4" customHeight="1" x14ac:dyDescent="0.2">
      <c r="A33" s="31"/>
      <c r="B33" s="31"/>
      <c r="C33" s="31" t="s">
        <v>158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13.4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3.4" customHeight="1" x14ac:dyDescent="0.2">
      <c r="A35" s="31"/>
      <c r="B35" s="34" t="s">
        <v>73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3.4" customHeight="1" x14ac:dyDescent="0.2">
      <c r="A36" s="31"/>
      <c r="B36" s="34"/>
      <c r="C36" s="31" t="s">
        <v>74</v>
      </c>
      <c r="D36" s="31"/>
      <c r="F36" s="17" t="s">
        <v>159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3.4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6" ht="13.4" customHeight="1" x14ac:dyDescent="0.2">
      <c r="A38" s="33" t="s">
        <v>29</v>
      </c>
      <c r="B38" s="31"/>
      <c r="C38" s="31"/>
      <c r="D38" s="31"/>
      <c r="E38" s="31"/>
    </row>
    <row r="39" spans="1:16" ht="13.4" customHeight="1" x14ac:dyDescent="0.2">
      <c r="B39" s="31" t="s">
        <v>77</v>
      </c>
    </row>
    <row r="40" spans="1:16" ht="13.4" customHeight="1" x14ac:dyDescent="0.2">
      <c r="E40" s="31"/>
    </row>
    <row r="41" spans="1:16" ht="13.4" customHeight="1" x14ac:dyDescent="0.2">
      <c r="B41" s="31" t="s">
        <v>58</v>
      </c>
    </row>
    <row r="42" spans="1:16" ht="13.4" customHeight="1" x14ac:dyDescent="0.2">
      <c r="D42" s="36"/>
      <c r="E42" s="32" t="s">
        <v>59</v>
      </c>
    </row>
    <row r="43" spans="1:16" ht="13.4" customHeight="1" x14ac:dyDescent="0.2">
      <c r="D43" s="63"/>
      <c r="E43" s="32" t="s">
        <v>88</v>
      </c>
    </row>
    <row r="44" spans="1:16" ht="13.4" customHeight="1" x14ac:dyDescent="0.2">
      <c r="D44" s="37"/>
      <c r="E44" s="32" t="s">
        <v>160</v>
      </c>
    </row>
  </sheetData>
  <sheetProtection algorithmName="SHA-512" hashValue="wIE+hnuwhUW1jk1xuzCmCCDVKDO/uTcHjGepEwIZPBJcZeMhOKaf5i2CWs3dvkMyi00+6Ef30xkNPwts8m84fQ==" saltValue="pxLnmiyManBbGwIoqHmxEg==" spinCount="100000" sheet="1" objects="1" scenarios="1"/>
  <phoneticPr fontId="1"/>
  <hyperlinks>
    <hyperlink ref="F31" r:id="rId1" xr:uid="{00000000-0004-0000-0000-000001000000}"/>
    <hyperlink ref="F36" r:id="rId2" xr:uid="{00000000-0004-0000-0000-000002000000}"/>
    <hyperlink ref="F25" r:id="rId3" xr:uid="{10953FD9-1301-4162-A2A0-9C9EDDB37285}"/>
  </hyperlinks>
  <pageMargins left="0.7" right="0.7" top="0.75" bottom="0.75" header="0.3" footer="0.3"/>
  <pageSetup paperSize="9" orientation="portrait" horizontalDpi="4294967293" vertic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topLeftCell="A3" zoomScaleNormal="100" workbookViewId="0">
      <selection activeCell="D4" sqref="D4:E4"/>
    </sheetView>
  </sheetViews>
  <sheetFormatPr defaultColWidth="8.90625" defaultRowHeight="14.15" customHeight="1" x14ac:dyDescent="0.2"/>
  <cols>
    <col min="1" max="1" width="6.453125" style="41" customWidth="1"/>
    <col min="2" max="2" width="4.6328125" style="41" customWidth="1"/>
    <col min="3" max="3" width="25" style="41" customWidth="1"/>
    <col min="4" max="4" width="8.90625" style="41"/>
    <col min="5" max="5" width="20.453125" style="41" customWidth="1"/>
    <col min="6" max="7" width="5.08984375" style="41" customWidth="1"/>
    <col min="8" max="8" width="21.36328125" style="41" customWidth="1"/>
    <col min="9" max="9" width="13.36328125" style="41" customWidth="1"/>
    <col min="10" max="16384" width="8.90625" style="41"/>
  </cols>
  <sheetData>
    <row r="1" spans="1:9" ht="23.5" customHeight="1" x14ac:dyDescent="0.3">
      <c r="A1" s="74" t="s">
        <v>154</v>
      </c>
      <c r="B1" s="39"/>
      <c r="C1" s="39"/>
      <c r="D1" s="39"/>
      <c r="E1" s="39"/>
      <c r="F1" s="40"/>
      <c r="G1" s="40"/>
      <c r="H1" s="40"/>
      <c r="I1" s="40"/>
    </row>
    <row r="2" spans="1:9" ht="14.15" customHeight="1" x14ac:dyDescent="0.2">
      <c r="A2" s="1"/>
      <c r="B2" s="2"/>
      <c r="C2" s="3"/>
      <c r="D2" s="2"/>
      <c r="E2" s="1"/>
      <c r="F2" s="1"/>
      <c r="G2" s="2"/>
      <c r="H2" s="2"/>
      <c r="I2" s="2"/>
    </row>
    <row r="3" spans="1:9" ht="19.399999999999999" customHeight="1" x14ac:dyDescent="0.2">
      <c r="A3" s="1"/>
      <c r="B3" s="2"/>
      <c r="C3" s="75" t="s">
        <v>42</v>
      </c>
      <c r="D3" s="76"/>
      <c r="E3" s="77"/>
      <c r="F3" s="1"/>
      <c r="G3" s="1"/>
      <c r="H3" s="78" t="s">
        <v>46</v>
      </c>
      <c r="I3" s="78"/>
    </row>
    <row r="4" spans="1:9" ht="14.15" customHeight="1" x14ac:dyDescent="0.2">
      <c r="A4" s="1"/>
      <c r="B4" s="2"/>
      <c r="C4" s="11" t="s">
        <v>55</v>
      </c>
      <c r="D4" s="79"/>
      <c r="E4" s="80"/>
      <c r="F4" s="1"/>
      <c r="G4" s="1"/>
      <c r="H4" s="42" t="s">
        <v>45</v>
      </c>
      <c r="I4" s="6">
        <f>COUNTIF(Enter!R4:R153,"&gt;=0")</f>
        <v>0</v>
      </c>
    </row>
    <row r="5" spans="1:9" ht="14.15" customHeight="1" x14ac:dyDescent="0.2">
      <c r="A5" s="1"/>
      <c r="B5" s="2"/>
      <c r="C5" s="12" t="s">
        <v>43</v>
      </c>
      <c r="D5" s="79"/>
      <c r="E5" s="80"/>
      <c r="F5" s="1"/>
      <c r="G5" s="1"/>
      <c r="H5" s="42" t="s">
        <v>163</v>
      </c>
      <c r="I5" s="6">
        <f>SUM(Enter!O4:O153)</f>
        <v>0</v>
      </c>
    </row>
    <row r="6" spans="1:9" ht="24" customHeight="1" x14ac:dyDescent="0.2">
      <c r="A6" s="1"/>
      <c r="B6" s="2"/>
      <c r="C6" s="81" t="s">
        <v>54</v>
      </c>
      <c r="D6" s="83"/>
      <c r="E6" s="84"/>
      <c r="F6" s="1"/>
      <c r="G6" s="1"/>
      <c r="H6" s="42" t="s">
        <v>136</v>
      </c>
      <c r="I6" s="6">
        <f>COUNTIF(Enter!M4:M153,"レンタル")</f>
        <v>0</v>
      </c>
    </row>
    <row r="7" spans="1:9" ht="14.15" customHeight="1" x14ac:dyDescent="0.2">
      <c r="A7" s="1"/>
      <c r="B7" s="2"/>
      <c r="C7" s="82"/>
      <c r="D7" s="85"/>
      <c r="E7" s="86"/>
      <c r="F7" s="1"/>
      <c r="G7" s="1"/>
      <c r="H7" s="42" t="s">
        <v>75</v>
      </c>
      <c r="I7" s="6">
        <f>COUNTIF(Enter!I4:I153,"Driver")</f>
        <v>0</v>
      </c>
    </row>
    <row r="8" spans="1:9" ht="14.15" customHeight="1" x14ac:dyDescent="0.2">
      <c r="A8" s="1"/>
      <c r="B8" s="2"/>
      <c r="C8" s="81" t="s">
        <v>68</v>
      </c>
      <c r="D8" s="89"/>
      <c r="E8" s="90"/>
      <c r="F8" s="1"/>
      <c r="G8" s="1"/>
      <c r="H8" s="43"/>
      <c r="I8" s="44"/>
    </row>
    <row r="9" spans="1:9" ht="14.15" customHeight="1" x14ac:dyDescent="0.2">
      <c r="A9" s="1"/>
      <c r="B9" s="2"/>
      <c r="C9" s="82"/>
      <c r="D9" s="91"/>
      <c r="E9" s="92"/>
      <c r="F9" s="1"/>
      <c r="G9" s="1"/>
      <c r="H9" s="1"/>
      <c r="I9" s="1"/>
    </row>
    <row r="10" spans="1:9" ht="14.15" customHeight="1" x14ac:dyDescent="0.2">
      <c r="A10" s="1"/>
      <c r="B10" s="2"/>
      <c r="C10" s="81" t="s">
        <v>30</v>
      </c>
      <c r="D10" s="97" t="s">
        <v>28</v>
      </c>
      <c r="E10" s="98"/>
      <c r="F10" s="1"/>
      <c r="G10" s="1"/>
      <c r="H10" s="7"/>
      <c r="I10" s="7"/>
    </row>
    <row r="11" spans="1:9" ht="14.15" customHeight="1" x14ac:dyDescent="0.2">
      <c r="A11" s="1"/>
      <c r="B11" s="2"/>
      <c r="C11" s="99"/>
      <c r="D11" s="100"/>
      <c r="E11" s="101"/>
      <c r="F11" s="1"/>
      <c r="G11" s="1"/>
      <c r="H11" s="7"/>
      <c r="I11" s="7"/>
    </row>
    <row r="12" spans="1:9" ht="14.15" customHeight="1" x14ac:dyDescent="0.2">
      <c r="A12" s="1"/>
      <c r="B12" s="2"/>
      <c r="C12" s="82"/>
      <c r="D12" s="102"/>
      <c r="E12" s="103"/>
      <c r="F12" s="1"/>
      <c r="G12" s="1"/>
      <c r="H12" s="45"/>
      <c r="I12" s="46"/>
    </row>
    <row r="13" spans="1:9" ht="14.15" customHeight="1" x14ac:dyDescent="0.2">
      <c r="A13" s="1"/>
      <c r="B13" s="2"/>
      <c r="C13" s="72" t="s">
        <v>44</v>
      </c>
      <c r="D13" s="87"/>
      <c r="E13" s="88"/>
      <c r="F13" s="1"/>
      <c r="G13" s="1"/>
      <c r="H13" s="45"/>
      <c r="I13" s="46"/>
    </row>
    <row r="14" spans="1:9" ht="18.5" customHeight="1" x14ac:dyDescent="0.2">
      <c r="A14" s="1"/>
      <c r="B14" s="2"/>
      <c r="C14" s="81" t="s">
        <v>56</v>
      </c>
      <c r="D14" s="93"/>
      <c r="E14" s="94"/>
      <c r="F14" s="4"/>
      <c r="G14" s="1"/>
      <c r="H14" s="45"/>
      <c r="I14" s="46"/>
    </row>
    <row r="15" spans="1:9" ht="17" customHeight="1" x14ac:dyDescent="0.2">
      <c r="A15" s="1"/>
      <c r="B15" s="2"/>
      <c r="C15" s="82"/>
      <c r="D15" s="95"/>
      <c r="E15" s="96"/>
      <c r="F15" s="4"/>
      <c r="G15" s="1"/>
      <c r="H15" s="45"/>
      <c r="I15" s="46"/>
    </row>
    <row r="16" spans="1:9" ht="14.15" customHeight="1" x14ac:dyDescent="0.2">
      <c r="A16" s="1"/>
      <c r="B16" s="2"/>
      <c r="C16" s="13" t="s">
        <v>53</v>
      </c>
      <c r="D16" s="87"/>
      <c r="E16" s="88"/>
      <c r="F16" s="1"/>
      <c r="G16" s="2"/>
      <c r="H16" s="2"/>
      <c r="I16" s="2"/>
    </row>
    <row r="17" spans="1:9" ht="14.15" customHeight="1" x14ac:dyDescent="0.2">
      <c r="A17" s="1"/>
      <c r="B17" s="2"/>
      <c r="C17" s="8"/>
      <c r="D17" s="5"/>
      <c r="E17" s="5"/>
      <c r="F17" s="1"/>
      <c r="G17" s="2"/>
      <c r="H17" s="47"/>
      <c r="I17" s="47"/>
    </row>
    <row r="18" spans="1:9" ht="14.15" customHeight="1" x14ac:dyDescent="0.2">
      <c r="A18" s="1"/>
      <c r="B18" s="2"/>
      <c r="C18" s="7" t="s">
        <v>63</v>
      </c>
      <c r="D18" s="2"/>
      <c r="E18" s="1"/>
      <c r="F18" s="1"/>
      <c r="G18" s="2"/>
      <c r="H18" s="47"/>
      <c r="I18" s="47"/>
    </row>
    <row r="19" spans="1:9" ht="14.15" customHeight="1" x14ac:dyDescent="0.2">
      <c r="A19" s="1"/>
      <c r="B19" s="2"/>
      <c r="C19" s="7" t="s">
        <v>64</v>
      </c>
      <c r="D19" s="2"/>
      <c r="E19" s="1"/>
      <c r="F19" s="1"/>
      <c r="G19" s="2"/>
      <c r="H19" s="47"/>
      <c r="I19" s="47"/>
    </row>
    <row r="20" spans="1:9" ht="14.15" customHeight="1" x14ac:dyDescent="0.2">
      <c r="A20" s="1"/>
      <c r="B20" s="2"/>
      <c r="C20" s="9" t="s">
        <v>66</v>
      </c>
      <c r="D20" s="2"/>
      <c r="E20" s="1"/>
      <c r="F20" s="1"/>
      <c r="G20" s="2"/>
      <c r="H20" s="47"/>
      <c r="I20" s="47"/>
    </row>
    <row r="21" spans="1:9" ht="14.15" customHeight="1" x14ac:dyDescent="0.2">
      <c r="A21" s="40"/>
      <c r="B21" s="40"/>
      <c r="C21" s="10" t="s">
        <v>67</v>
      </c>
      <c r="D21" s="45"/>
      <c r="E21" s="45"/>
      <c r="F21" s="45"/>
      <c r="G21" s="45"/>
      <c r="H21" s="47"/>
      <c r="I21" s="47"/>
    </row>
    <row r="22" spans="1:9" ht="14.15" customHeight="1" x14ac:dyDescent="0.2">
      <c r="C22" s="47" t="s">
        <v>76</v>
      </c>
      <c r="D22" s="47"/>
      <c r="E22" s="47"/>
      <c r="F22" s="47"/>
      <c r="G22" s="47"/>
      <c r="H22" s="47"/>
      <c r="I22" s="47"/>
    </row>
    <row r="23" spans="1:9" ht="14.15" customHeight="1" x14ac:dyDescent="0.2">
      <c r="C23" s="47" t="s">
        <v>162</v>
      </c>
      <c r="D23" s="47"/>
      <c r="E23" s="47"/>
      <c r="F23" s="47"/>
      <c r="G23" s="47"/>
      <c r="H23" s="47"/>
      <c r="I23" s="47"/>
    </row>
    <row r="24" spans="1:9" ht="14.15" customHeight="1" x14ac:dyDescent="0.2">
      <c r="C24" s="47"/>
      <c r="D24" s="47"/>
      <c r="E24" s="47"/>
      <c r="F24" s="47"/>
      <c r="G24" s="47"/>
      <c r="H24" s="47"/>
      <c r="I24" s="47"/>
    </row>
    <row r="25" spans="1:9" ht="14.15" customHeight="1" x14ac:dyDescent="0.2">
      <c r="C25" s="47"/>
      <c r="D25" s="47"/>
      <c r="E25" s="47"/>
      <c r="F25" s="47"/>
      <c r="G25" s="47"/>
      <c r="H25" s="47"/>
      <c r="I25" s="47"/>
    </row>
    <row r="26" spans="1:9" ht="14.15" customHeight="1" x14ac:dyDescent="0.2">
      <c r="C26" s="47"/>
      <c r="D26" s="47"/>
      <c r="E26" s="47"/>
      <c r="F26" s="47"/>
      <c r="G26" s="47"/>
      <c r="H26" s="47"/>
      <c r="I26" s="47"/>
    </row>
    <row r="27" spans="1:9" ht="14.15" customHeight="1" x14ac:dyDescent="0.2">
      <c r="C27" s="47"/>
      <c r="D27" s="47"/>
      <c r="E27" s="47"/>
      <c r="F27" s="47"/>
      <c r="G27" s="47"/>
      <c r="H27" s="47"/>
      <c r="I27" s="47"/>
    </row>
    <row r="28" spans="1:9" ht="14.15" customHeight="1" x14ac:dyDescent="0.2">
      <c r="C28" s="47"/>
      <c r="D28" s="47"/>
      <c r="E28" s="47"/>
      <c r="F28" s="47"/>
      <c r="G28" s="47"/>
    </row>
    <row r="29" spans="1:9" ht="14.15" customHeight="1" x14ac:dyDescent="0.2">
      <c r="C29" s="47"/>
      <c r="D29" s="47"/>
      <c r="E29" s="47"/>
      <c r="F29" s="47"/>
      <c r="G29" s="47"/>
    </row>
    <row r="30" spans="1:9" ht="14.15" customHeight="1" x14ac:dyDescent="0.2">
      <c r="C30" s="47"/>
      <c r="D30" s="47"/>
      <c r="E30" s="47"/>
      <c r="F30" s="47"/>
      <c r="G30" s="47"/>
    </row>
    <row r="31" spans="1:9" ht="14.15" customHeight="1" x14ac:dyDescent="0.2">
      <c r="C31" s="47"/>
      <c r="D31" s="47"/>
      <c r="E31" s="47"/>
      <c r="F31" s="47"/>
      <c r="G31" s="47"/>
    </row>
    <row r="32" spans="1:9" ht="14.15" customHeight="1" x14ac:dyDescent="0.2">
      <c r="C32" s="47"/>
      <c r="D32" s="47"/>
      <c r="E32" s="47"/>
      <c r="F32" s="47"/>
      <c r="G32" s="47"/>
    </row>
  </sheetData>
  <sheetProtection algorithmName="SHA-512" hashValue="mm30JODqL+Z2StKj2mekT1fSBPjFPkpafCzgA68AwKH3wSMWAiIfVk0QDHEm0vqiFl2SxNPfEcCDMXFfQdNQLA==" saltValue="apYnlyTo0h4uINy4XH525A==" spinCount="100000" sheet="1" objects="1" scenarios="1"/>
  <mergeCells count="15">
    <mergeCell ref="D16:E16"/>
    <mergeCell ref="C8:C9"/>
    <mergeCell ref="D8:E9"/>
    <mergeCell ref="C14:C15"/>
    <mergeCell ref="D14:E15"/>
    <mergeCell ref="D10:E10"/>
    <mergeCell ref="C10:C12"/>
    <mergeCell ref="D11:E12"/>
    <mergeCell ref="D13:E13"/>
    <mergeCell ref="C3:E3"/>
    <mergeCell ref="H3:I3"/>
    <mergeCell ref="D4:E4"/>
    <mergeCell ref="D5:E5"/>
    <mergeCell ref="C6:C7"/>
    <mergeCell ref="D6:E7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78"/>
  <sheetViews>
    <sheetView zoomScaleNormal="100" workbookViewId="0">
      <selection activeCell="B4" sqref="B4"/>
    </sheetView>
  </sheetViews>
  <sheetFormatPr defaultColWidth="8.90625" defaultRowHeight="13" x14ac:dyDescent="0.2"/>
  <cols>
    <col min="1" max="1" width="3.90625" style="38" customWidth="1"/>
    <col min="2" max="3" width="17.453125" style="38" customWidth="1"/>
    <col min="4" max="4" width="8.7265625" style="38" customWidth="1"/>
    <col min="5" max="5" width="20.08984375" style="38" customWidth="1"/>
    <col min="6" max="6" width="26.6328125" style="40" customWidth="1"/>
    <col min="7" max="7" width="16.453125" style="38" customWidth="1"/>
    <col min="8" max="8" width="15.1796875" style="38" customWidth="1"/>
    <col min="9" max="9" width="20.453125" style="38" customWidth="1"/>
    <col min="10" max="11" width="14.1796875" style="38" customWidth="1"/>
    <col min="12" max="12" width="17.08984375" style="38" customWidth="1"/>
    <col min="13" max="13" width="10.36328125" style="38" customWidth="1"/>
    <col min="14" max="14" width="14.6328125" style="38" customWidth="1"/>
    <col min="15" max="15" width="6.6328125" style="41" customWidth="1"/>
    <col min="16" max="16" width="31.08984375" style="38" customWidth="1"/>
    <col min="17" max="17" width="9.26953125" style="38" customWidth="1"/>
    <col min="18" max="18" width="15" style="114" hidden="1" customWidth="1"/>
    <col min="19" max="19" width="17.90625" style="114" hidden="1" customWidth="1"/>
    <col min="20" max="16384" width="8.90625" style="38"/>
  </cols>
  <sheetData>
    <row r="1" spans="1:19" ht="14.5" customHeight="1" x14ac:dyDescent="0.2">
      <c r="A1" s="65"/>
      <c r="B1" s="107" t="s">
        <v>38</v>
      </c>
      <c r="C1" s="107" t="s">
        <v>39</v>
      </c>
      <c r="D1" s="109" t="s">
        <v>32</v>
      </c>
      <c r="E1" s="109" t="s">
        <v>81</v>
      </c>
      <c r="F1" s="24" t="s">
        <v>33</v>
      </c>
      <c r="G1" s="104" t="s">
        <v>40</v>
      </c>
      <c r="H1" s="107" t="s">
        <v>140</v>
      </c>
      <c r="I1" s="107" t="s">
        <v>92</v>
      </c>
      <c r="J1" s="107" t="s">
        <v>171</v>
      </c>
      <c r="K1" s="107" t="s">
        <v>149</v>
      </c>
      <c r="L1" s="111" t="s">
        <v>134</v>
      </c>
      <c r="M1" s="107" t="s">
        <v>41</v>
      </c>
      <c r="N1" s="113" t="s">
        <v>62</v>
      </c>
      <c r="O1" s="104" t="s">
        <v>34</v>
      </c>
      <c r="P1" s="105" t="s">
        <v>35</v>
      </c>
      <c r="Q1" s="53"/>
      <c r="R1" s="22"/>
      <c r="S1" s="21"/>
    </row>
    <row r="2" spans="1:19" ht="27" customHeight="1" x14ac:dyDescent="0.2">
      <c r="A2" s="73" t="s">
        <v>1</v>
      </c>
      <c r="B2" s="108"/>
      <c r="C2" s="107"/>
      <c r="D2" s="110" t="s">
        <v>2</v>
      </c>
      <c r="E2" s="109"/>
      <c r="F2" s="25" t="s">
        <v>133</v>
      </c>
      <c r="G2" s="112"/>
      <c r="H2" s="107"/>
      <c r="I2" s="107"/>
      <c r="J2" s="112"/>
      <c r="K2" s="107"/>
      <c r="L2" s="112"/>
      <c r="M2" s="107"/>
      <c r="N2" s="111"/>
      <c r="O2" s="104"/>
      <c r="P2" s="106"/>
      <c r="Q2" s="53"/>
      <c r="R2" s="62" t="s">
        <v>24</v>
      </c>
      <c r="S2" s="14" t="s">
        <v>25</v>
      </c>
    </row>
    <row r="3" spans="1:19" x14ac:dyDescent="0.2">
      <c r="A3" s="26" t="s">
        <v>60</v>
      </c>
      <c r="B3" s="56" t="s">
        <v>51</v>
      </c>
      <c r="C3" s="56" t="s">
        <v>52</v>
      </c>
      <c r="D3" s="27" t="s">
        <v>36</v>
      </c>
      <c r="E3" s="71">
        <v>35796</v>
      </c>
      <c r="F3" s="66">
        <f>IF(E3="","",DATEDIF(E3,"2019/3/31","Y"))</f>
        <v>21</v>
      </c>
      <c r="G3" s="26" t="s">
        <v>80</v>
      </c>
      <c r="H3" s="26" t="s">
        <v>138</v>
      </c>
      <c r="I3" s="26" t="s">
        <v>139</v>
      </c>
      <c r="J3" s="27" t="s">
        <v>164</v>
      </c>
      <c r="K3" s="27" t="s">
        <v>151</v>
      </c>
      <c r="L3" s="54" t="s">
        <v>165</v>
      </c>
      <c r="M3" s="27" t="s">
        <v>93</v>
      </c>
      <c r="N3" s="28" t="s">
        <v>26</v>
      </c>
      <c r="O3" s="29">
        <f t="shared" ref="O3:O66" si="0">SUM(R3,S3)</f>
        <v>5000</v>
      </c>
      <c r="P3" s="58"/>
      <c r="Q3" s="19"/>
      <c r="R3" s="20">
        <f>IF(J3="","",IF(K3="PayPal",IF(F3&lt;=18,VLOOKUP(J3,'クラスデータ '!$A$3:$E$51,3,FALSE),VLOOKUP(J3,'クラスデータ '!$A$3:$E$51,2,FALSE)),IF(K3="Bank transfer",IF(F3&lt;=18,VLOOKUP(J3,'クラスデータ '!$A$3:$E$51,5,FALSE),VLOOKUP(J3,'クラスデータ '!$A$3:$E$51,4,FALSE)),"")))</f>
        <v>4700</v>
      </c>
      <c r="S3" s="20">
        <f>IF($M3="","",VLOOKUP($M3,リスト!$E$2:$F$3,2,FALSE))</f>
        <v>300</v>
      </c>
    </row>
    <row r="4" spans="1:19" x14ac:dyDescent="0.2">
      <c r="A4" s="59">
        <v>1</v>
      </c>
      <c r="B4" s="57"/>
      <c r="C4" s="57"/>
      <c r="D4" s="50"/>
      <c r="E4" s="68"/>
      <c r="F4" s="67" t="str">
        <f t="shared" ref="F4:F67" si="1">IF(E4="","",DATEDIF(E4,"2019/3/31","Y"))</f>
        <v/>
      </c>
      <c r="G4" s="60"/>
      <c r="H4" s="60"/>
      <c r="I4" s="60"/>
      <c r="J4" s="51"/>
      <c r="K4" s="51"/>
      <c r="L4" s="64">
        <v>0</v>
      </c>
      <c r="M4" s="51"/>
      <c r="N4" s="49"/>
      <c r="O4" s="29">
        <f t="shared" si="0"/>
        <v>0</v>
      </c>
      <c r="P4" s="55"/>
      <c r="Q4" s="48"/>
      <c r="R4" s="20" t="str">
        <f>IF(J4="","",IF(K4="PayPal",IF(F4&lt;=18,VLOOKUP(J4,'クラスデータ '!$A$3:$E$51,3,FALSE),VLOOKUP(J4,'クラスデータ '!$A$3:$E$51,2,FALSE)),IF(K4="Bank transfer",IF(F4&lt;=18,VLOOKUP(J4,'クラスデータ '!$A$3:$E$51,5,FALSE),VLOOKUP(J4,'クラスデータ '!$A$3:$E$51,4,FALSE)),"")))</f>
        <v/>
      </c>
      <c r="S4" s="20" t="str">
        <f>IF($M4="","",VLOOKUP($M4,リスト!$E$2:$F$3,2,FALSE))</f>
        <v/>
      </c>
    </row>
    <row r="5" spans="1:19" x14ac:dyDescent="0.2">
      <c r="A5" s="59">
        <v>2</v>
      </c>
      <c r="B5" s="61"/>
      <c r="C5" s="61"/>
      <c r="D5" s="50"/>
      <c r="E5" s="68"/>
      <c r="F5" s="67" t="str">
        <f t="shared" si="1"/>
        <v/>
      </c>
      <c r="G5" s="60"/>
      <c r="H5" s="60"/>
      <c r="I5" s="60"/>
      <c r="J5" s="51"/>
      <c r="K5" s="51"/>
      <c r="L5" s="64"/>
      <c r="M5" s="51"/>
      <c r="N5" s="49"/>
      <c r="O5" s="29">
        <f t="shared" si="0"/>
        <v>0</v>
      </c>
      <c r="P5" s="55"/>
      <c r="Q5" s="48"/>
      <c r="R5" s="20" t="str">
        <f>IF(J5="","",IF(K5="PayPal",IF(F5&lt;=18,VLOOKUP(J5,'クラスデータ '!$A$3:$E$51,3,FALSE),VLOOKUP(J5,'クラスデータ '!$A$3:$E$51,2,FALSE)),IF(K5="Bank transfer",IF(F5&lt;=18,VLOOKUP(J5,'クラスデータ '!$A$3:$E$51,5,FALSE),VLOOKUP(J5,'クラスデータ '!$A$3:$E$51,4,FALSE)),"")))</f>
        <v/>
      </c>
      <c r="S5" s="20" t="str">
        <f>IF($M5="","",VLOOKUP($M5,リスト!$E$2:$F$3,2,FALSE))</f>
        <v/>
      </c>
    </row>
    <row r="6" spans="1:19" x14ac:dyDescent="0.2">
      <c r="A6" s="59">
        <v>3</v>
      </c>
      <c r="B6" s="61"/>
      <c r="C6" s="61"/>
      <c r="D6" s="50"/>
      <c r="E6" s="68"/>
      <c r="F6" s="67" t="str">
        <f t="shared" si="1"/>
        <v/>
      </c>
      <c r="G6" s="50"/>
      <c r="H6" s="60"/>
      <c r="I6" s="60"/>
      <c r="J6" s="51"/>
      <c r="K6" s="51"/>
      <c r="L6" s="64"/>
      <c r="M6" s="51"/>
      <c r="N6" s="49"/>
      <c r="O6" s="29">
        <f t="shared" si="0"/>
        <v>0</v>
      </c>
      <c r="P6" s="55"/>
      <c r="Q6" s="48"/>
      <c r="R6" s="20" t="str">
        <f>IF(J6="","",IF(K6="PayPal",IF(F6&lt;=18,VLOOKUP(J6,'クラスデータ '!$A$3:$E$51,3,FALSE),VLOOKUP(J6,'クラスデータ '!$A$3:$E$51,2,FALSE)),IF(K6="Bank transfer",IF(F6&lt;=18,VLOOKUP(J6,'クラスデータ '!$A$3:$E$51,5,FALSE),VLOOKUP(J6,'クラスデータ '!$A$3:$E$51,4,FALSE)),"")))</f>
        <v/>
      </c>
      <c r="S6" s="20" t="str">
        <f>IF($M6="","",VLOOKUP($M6,リスト!$E$2:$F$3,2,FALSE))</f>
        <v/>
      </c>
    </row>
    <row r="7" spans="1:19" x14ac:dyDescent="0.2">
      <c r="A7" s="59">
        <v>4</v>
      </c>
      <c r="B7" s="61"/>
      <c r="C7" s="61"/>
      <c r="D7" s="50"/>
      <c r="E7" s="68"/>
      <c r="F7" s="67" t="str">
        <f t="shared" si="1"/>
        <v/>
      </c>
      <c r="G7" s="60"/>
      <c r="H7" s="60"/>
      <c r="I7" s="60"/>
      <c r="J7" s="51"/>
      <c r="K7" s="51"/>
      <c r="L7" s="64"/>
      <c r="M7" s="51"/>
      <c r="N7" s="49"/>
      <c r="O7" s="29">
        <f t="shared" si="0"/>
        <v>0</v>
      </c>
      <c r="P7" s="55"/>
      <c r="Q7" s="48"/>
      <c r="R7" s="20" t="str">
        <f>IF(J7="","",IF(K7="PayPal",IF(F7&lt;=18,VLOOKUP(J7,'クラスデータ '!$A$3:$E$51,3,FALSE),VLOOKUP(J7,'クラスデータ '!$A$3:$E$51,2,FALSE)),IF(K7="Bank transfer",IF(F7&lt;=18,VLOOKUP(J7,'クラスデータ '!$A$3:$E$51,5,FALSE),VLOOKUP(J7,'クラスデータ '!$A$3:$E$51,4,FALSE)),"")))</f>
        <v/>
      </c>
      <c r="S7" s="20" t="str">
        <f>IF($M7="","",VLOOKUP($M7,リスト!$E$2:$F$3,2,FALSE))</f>
        <v/>
      </c>
    </row>
    <row r="8" spans="1:19" x14ac:dyDescent="0.2">
      <c r="A8" s="59">
        <v>5</v>
      </c>
      <c r="B8" s="61"/>
      <c r="C8" s="61"/>
      <c r="D8" s="50"/>
      <c r="E8" s="68"/>
      <c r="F8" s="67" t="str">
        <f t="shared" si="1"/>
        <v/>
      </c>
      <c r="G8" s="60"/>
      <c r="H8" s="60"/>
      <c r="I8" s="60"/>
      <c r="J8" s="51"/>
      <c r="K8" s="51"/>
      <c r="L8" s="64"/>
      <c r="M8" s="51"/>
      <c r="N8" s="49"/>
      <c r="O8" s="29">
        <f t="shared" si="0"/>
        <v>0</v>
      </c>
      <c r="P8" s="55"/>
      <c r="Q8" s="48"/>
      <c r="R8" s="20" t="str">
        <f>IF(J8="","",IF(K8="PayPal",IF(F8&lt;=18,VLOOKUP(J8,'クラスデータ '!$A$3:$E$51,3,FALSE),VLOOKUP(J8,'クラスデータ '!$A$3:$E$51,2,FALSE)),IF(K8="Bank transfer",IF(F8&lt;=18,VLOOKUP(J8,'クラスデータ '!$A$3:$E$51,5,FALSE),VLOOKUP(J8,'クラスデータ '!$A$3:$E$51,4,FALSE)),"")))</f>
        <v/>
      </c>
      <c r="S8" s="20" t="str">
        <f>IF($M8="","",VLOOKUP($M8,リスト!$E$2:$F$3,2,FALSE))</f>
        <v/>
      </c>
    </row>
    <row r="9" spans="1:19" x14ac:dyDescent="0.2">
      <c r="A9" s="59">
        <v>6</v>
      </c>
      <c r="B9" s="57"/>
      <c r="C9" s="57"/>
      <c r="D9" s="50"/>
      <c r="E9" s="68"/>
      <c r="F9" s="67" t="str">
        <f t="shared" si="1"/>
        <v/>
      </c>
      <c r="G9" s="50"/>
      <c r="H9" s="60"/>
      <c r="I9" s="60"/>
      <c r="J9" s="51"/>
      <c r="K9" s="51"/>
      <c r="L9" s="64"/>
      <c r="M9" s="51"/>
      <c r="N9" s="49"/>
      <c r="O9" s="29">
        <f t="shared" si="0"/>
        <v>0</v>
      </c>
      <c r="P9" s="55"/>
      <c r="Q9" s="48"/>
      <c r="R9" s="20" t="str">
        <f>IF(J9="","",IF(K9="PayPal",IF(F9&lt;=18,VLOOKUP(J9,'クラスデータ '!$A$3:$E$51,3,FALSE),VLOOKUP(J9,'クラスデータ '!$A$3:$E$51,2,FALSE)),IF(K9="Bank transfer",IF(F9&lt;=18,VLOOKUP(J9,'クラスデータ '!$A$3:$E$51,5,FALSE),VLOOKUP(J9,'クラスデータ '!$A$3:$E$51,4,FALSE)),"")))</f>
        <v/>
      </c>
      <c r="S9" s="20" t="str">
        <f>IF($M9="","",VLOOKUP($M9,リスト!$E$2:$F$3,2,FALSE))</f>
        <v/>
      </c>
    </row>
    <row r="10" spans="1:19" x14ac:dyDescent="0.2">
      <c r="A10" s="59">
        <v>7</v>
      </c>
      <c r="B10" s="57"/>
      <c r="C10" s="57"/>
      <c r="D10" s="50"/>
      <c r="E10" s="68"/>
      <c r="F10" s="67" t="str">
        <f t="shared" si="1"/>
        <v/>
      </c>
      <c r="G10" s="60"/>
      <c r="H10" s="60"/>
      <c r="I10" s="60"/>
      <c r="J10" s="51"/>
      <c r="K10" s="51"/>
      <c r="L10" s="64"/>
      <c r="M10" s="51"/>
      <c r="N10" s="49"/>
      <c r="O10" s="29">
        <f t="shared" si="0"/>
        <v>0</v>
      </c>
      <c r="P10" s="55"/>
      <c r="Q10" s="48"/>
      <c r="R10" s="20" t="str">
        <f>IF(J10="","",IF(K10="PayPal",IF(F10&lt;=18,VLOOKUP(J10,'クラスデータ '!$A$3:$E$51,3,FALSE),VLOOKUP(J10,'クラスデータ '!$A$3:$E$51,2,FALSE)),IF(K10="Bank transfer",IF(F10&lt;=18,VLOOKUP(J10,'クラスデータ '!$A$3:$E$51,5,FALSE),VLOOKUP(J10,'クラスデータ '!$A$3:$E$51,4,FALSE)),"")))</f>
        <v/>
      </c>
      <c r="S10" s="20" t="str">
        <f>IF($M10="","",VLOOKUP($M10,リスト!$E$2:$F$3,2,FALSE))</f>
        <v/>
      </c>
    </row>
    <row r="11" spans="1:19" x14ac:dyDescent="0.2">
      <c r="A11" s="59">
        <v>8</v>
      </c>
      <c r="B11" s="57"/>
      <c r="C11" s="57"/>
      <c r="D11" s="50"/>
      <c r="E11" s="68"/>
      <c r="F11" s="67" t="str">
        <f t="shared" si="1"/>
        <v/>
      </c>
      <c r="G11" s="50"/>
      <c r="H11" s="60"/>
      <c r="I11" s="60"/>
      <c r="J11" s="51"/>
      <c r="K11" s="51"/>
      <c r="L11" s="64"/>
      <c r="M11" s="51"/>
      <c r="N11" s="49"/>
      <c r="O11" s="29">
        <f t="shared" si="0"/>
        <v>0</v>
      </c>
      <c r="P11" s="55"/>
      <c r="Q11" s="48"/>
      <c r="R11" s="20" t="str">
        <f>IF(J11="","",IF(K11="PayPal",IF(F11&lt;=18,VLOOKUP(J11,'クラスデータ '!$A$3:$E$51,3,FALSE),VLOOKUP(J11,'クラスデータ '!$A$3:$E$51,2,FALSE)),IF(K11="Bank transfer",IF(F11&lt;=18,VLOOKUP(J11,'クラスデータ '!$A$3:$E$51,5,FALSE),VLOOKUP(J11,'クラスデータ '!$A$3:$E$51,4,FALSE)),"")))</f>
        <v/>
      </c>
      <c r="S11" s="20" t="str">
        <f>IF($M11="","",VLOOKUP($M11,リスト!$E$2:$F$3,2,FALSE))</f>
        <v/>
      </c>
    </row>
    <row r="12" spans="1:19" x14ac:dyDescent="0.2">
      <c r="A12" s="59">
        <v>9</v>
      </c>
      <c r="B12" s="57"/>
      <c r="C12" s="57"/>
      <c r="D12" s="50"/>
      <c r="E12" s="68"/>
      <c r="F12" s="67" t="str">
        <f t="shared" si="1"/>
        <v/>
      </c>
      <c r="G12" s="50"/>
      <c r="H12" s="60"/>
      <c r="I12" s="60"/>
      <c r="J12" s="51"/>
      <c r="K12" s="51"/>
      <c r="L12" s="64"/>
      <c r="M12" s="51"/>
      <c r="N12" s="49"/>
      <c r="O12" s="29">
        <f t="shared" si="0"/>
        <v>0</v>
      </c>
      <c r="P12" s="55"/>
      <c r="Q12" s="48"/>
      <c r="R12" s="20" t="str">
        <f>IF(J12="","",IF(K12="PayPal",IF(F12&lt;=18,VLOOKUP(J12,'クラスデータ '!$A$3:$E$51,3,FALSE),VLOOKUP(J12,'クラスデータ '!$A$3:$E$51,2,FALSE)),IF(K12="Bank transfer",IF(F12&lt;=18,VLOOKUP(J12,'クラスデータ '!$A$3:$E$51,5,FALSE),VLOOKUP(J12,'クラスデータ '!$A$3:$E$51,4,FALSE)),"")))</f>
        <v/>
      </c>
      <c r="S12" s="20" t="str">
        <f>IF($M12="","",VLOOKUP($M12,リスト!$E$2:$F$3,2,FALSE))</f>
        <v/>
      </c>
    </row>
    <row r="13" spans="1:19" x14ac:dyDescent="0.2">
      <c r="A13" s="59">
        <v>10</v>
      </c>
      <c r="B13" s="61"/>
      <c r="C13" s="61"/>
      <c r="D13" s="50"/>
      <c r="E13" s="68"/>
      <c r="F13" s="67" t="str">
        <f t="shared" si="1"/>
        <v/>
      </c>
      <c r="G13" s="50"/>
      <c r="H13" s="60"/>
      <c r="I13" s="60"/>
      <c r="J13" s="51"/>
      <c r="K13" s="51"/>
      <c r="L13" s="64"/>
      <c r="M13" s="51"/>
      <c r="N13" s="49"/>
      <c r="O13" s="29">
        <f t="shared" si="0"/>
        <v>0</v>
      </c>
      <c r="P13" s="55"/>
      <c r="Q13" s="48"/>
      <c r="R13" s="20" t="str">
        <f>IF(J13="","",IF(K13="PayPal",IF(F13&lt;=18,VLOOKUP(J13,'クラスデータ '!$A$3:$E$51,3,FALSE),VLOOKUP(J13,'クラスデータ '!$A$3:$E$51,2,FALSE)),IF(K13="Bank transfer",IF(F13&lt;=18,VLOOKUP(J13,'クラスデータ '!$A$3:$E$51,5,FALSE),VLOOKUP(J13,'クラスデータ '!$A$3:$E$51,4,FALSE)),"")))</f>
        <v/>
      </c>
      <c r="S13" s="20" t="str">
        <f>IF($M13="","",VLOOKUP($M13,リスト!$E$2:$F$3,2,FALSE))</f>
        <v/>
      </c>
    </row>
    <row r="14" spans="1:19" x14ac:dyDescent="0.2">
      <c r="A14" s="59">
        <v>11</v>
      </c>
      <c r="B14" s="61"/>
      <c r="C14" s="61"/>
      <c r="D14" s="50"/>
      <c r="E14" s="68"/>
      <c r="F14" s="67" t="str">
        <f t="shared" si="1"/>
        <v/>
      </c>
      <c r="G14" s="50"/>
      <c r="H14" s="60"/>
      <c r="I14" s="60"/>
      <c r="J14" s="51"/>
      <c r="K14" s="51"/>
      <c r="L14" s="64"/>
      <c r="M14" s="51"/>
      <c r="N14" s="49"/>
      <c r="O14" s="29">
        <f t="shared" si="0"/>
        <v>0</v>
      </c>
      <c r="P14" s="55"/>
      <c r="Q14" s="48"/>
      <c r="R14" s="20" t="str">
        <f>IF(J14="","",IF(K14="PayPal",IF(F14&lt;=18,VLOOKUP(J14,'クラスデータ '!$A$3:$E$51,3,FALSE),VLOOKUP(J14,'クラスデータ '!$A$3:$E$51,2,FALSE)),IF(K14="Bank transfer",IF(F14&lt;=18,VLOOKUP(J14,'クラスデータ '!$A$3:$E$51,5,FALSE),VLOOKUP(J14,'クラスデータ '!$A$3:$E$51,4,FALSE)),"")))</f>
        <v/>
      </c>
      <c r="S14" s="20" t="str">
        <f>IF($M14="","",VLOOKUP($M14,リスト!$E$2:$F$3,2,FALSE))</f>
        <v/>
      </c>
    </row>
    <row r="15" spans="1:19" x14ac:dyDescent="0.2">
      <c r="A15" s="59">
        <v>12</v>
      </c>
      <c r="B15" s="57"/>
      <c r="C15" s="57"/>
      <c r="D15" s="50"/>
      <c r="E15" s="69"/>
      <c r="F15" s="67" t="str">
        <f t="shared" si="1"/>
        <v/>
      </c>
      <c r="G15" s="50"/>
      <c r="H15" s="60"/>
      <c r="I15" s="60"/>
      <c r="J15" s="51"/>
      <c r="K15" s="51"/>
      <c r="L15" s="64"/>
      <c r="M15" s="51"/>
      <c r="N15" s="49"/>
      <c r="O15" s="29">
        <f t="shared" si="0"/>
        <v>0</v>
      </c>
      <c r="P15" s="55"/>
      <c r="Q15" s="48"/>
      <c r="R15" s="20" t="str">
        <f>IF(J15="","",IF(K15="PayPal",IF(F15&lt;=18,VLOOKUP(J15,'クラスデータ '!$A$3:$E$51,3,FALSE),VLOOKUP(J15,'クラスデータ '!$A$3:$E$51,2,FALSE)),IF(K15="Bank transfer",IF(F15&lt;=18,VLOOKUP(J15,'クラスデータ '!$A$3:$E$51,5,FALSE),VLOOKUP(J15,'クラスデータ '!$A$3:$E$51,4,FALSE)),"")))</f>
        <v/>
      </c>
      <c r="S15" s="20" t="str">
        <f>IF($M15="","",VLOOKUP($M15,リスト!$E$2:$F$3,2,FALSE))</f>
        <v/>
      </c>
    </row>
    <row r="16" spans="1:19" x14ac:dyDescent="0.2">
      <c r="A16" s="59">
        <v>13</v>
      </c>
      <c r="B16" s="57"/>
      <c r="C16" s="57"/>
      <c r="D16" s="50"/>
      <c r="E16" s="68"/>
      <c r="F16" s="67" t="str">
        <f t="shared" si="1"/>
        <v/>
      </c>
      <c r="G16" s="50"/>
      <c r="H16" s="60"/>
      <c r="I16" s="60"/>
      <c r="J16" s="51"/>
      <c r="K16" s="51"/>
      <c r="L16" s="64"/>
      <c r="M16" s="51"/>
      <c r="N16" s="49"/>
      <c r="O16" s="29">
        <f t="shared" si="0"/>
        <v>0</v>
      </c>
      <c r="P16" s="55"/>
      <c r="Q16" s="48"/>
      <c r="R16" s="20" t="str">
        <f>IF(J16="","",IF(K16="PayPal",IF(F16&lt;=18,VLOOKUP(J16,'クラスデータ '!$A$3:$E$51,3,FALSE),VLOOKUP(J16,'クラスデータ '!$A$3:$E$51,2,FALSE)),IF(K16="Bank transfer",IF(F16&lt;=18,VLOOKUP(J16,'クラスデータ '!$A$3:$E$51,5,FALSE),VLOOKUP(J16,'クラスデータ '!$A$3:$E$51,4,FALSE)),"")))</f>
        <v/>
      </c>
      <c r="S16" s="20" t="str">
        <f>IF($M16="","",VLOOKUP($M16,リスト!$E$2:$F$3,2,FALSE))</f>
        <v/>
      </c>
    </row>
    <row r="17" spans="1:19" x14ac:dyDescent="0.2">
      <c r="A17" s="59">
        <v>14</v>
      </c>
      <c r="B17" s="57"/>
      <c r="C17" s="57"/>
      <c r="D17" s="50"/>
      <c r="E17" s="68"/>
      <c r="F17" s="67" t="str">
        <f t="shared" si="1"/>
        <v/>
      </c>
      <c r="G17" s="50"/>
      <c r="H17" s="60"/>
      <c r="I17" s="60"/>
      <c r="J17" s="51"/>
      <c r="K17" s="51"/>
      <c r="L17" s="64"/>
      <c r="M17" s="51"/>
      <c r="N17" s="49"/>
      <c r="O17" s="29">
        <f t="shared" si="0"/>
        <v>0</v>
      </c>
      <c r="P17" s="55"/>
      <c r="R17" s="20" t="str">
        <f>IF(J17="","",IF(K17="PayPal",IF(F17&lt;=18,VLOOKUP(J17,'クラスデータ '!$A$3:$E$51,3,FALSE),VLOOKUP(J17,'クラスデータ '!$A$3:$E$51,2,FALSE)),IF(K17="Bank transfer",IF(F17&lt;=18,VLOOKUP(J17,'クラスデータ '!$A$3:$E$51,5,FALSE),VLOOKUP(J17,'クラスデータ '!$A$3:$E$51,4,FALSE)),"")))</f>
        <v/>
      </c>
      <c r="S17" s="20" t="str">
        <f>IF($M17="","",VLOOKUP($M17,リスト!$E$2:$F$3,2,FALSE))</f>
        <v/>
      </c>
    </row>
    <row r="18" spans="1:19" x14ac:dyDescent="0.2">
      <c r="A18" s="59">
        <v>15</v>
      </c>
      <c r="B18" s="57"/>
      <c r="C18" s="57"/>
      <c r="D18" s="50"/>
      <c r="E18" s="68"/>
      <c r="F18" s="67" t="str">
        <f t="shared" si="1"/>
        <v/>
      </c>
      <c r="G18" s="50"/>
      <c r="H18" s="60"/>
      <c r="I18" s="60"/>
      <c r="J18" s="51"/>
      <c r="K18" s="51"/>
      <c r="L18" s="64"/>
      <c r="M18" s="51"/>
      <c r="N18" s="49"/>
      <c r="O18" s="29">
        <f t="shared" si="0"/>
        <v>0</v>
      </c>
      <c r="P18" s="55"/>
      <c r="R18" s="20" t="str">
        <f>IF(J18="","",IF(K18="PayPal",IF(F18&lt;=18,VLOOKUP(J18,'クラスデータ '!$A$3:$E$51,3,FALSE),VLOOKUP(J18,'クラスデータ '!$A$3:$E$51,2,FALSE)),IF(K18="Bank transfer",IF(F18&lt;=18,VLOOKUP(J18,'クラスデータ '!$A$3:$E$51,5,FALSE),VLOOKUP(J18,'クラスデータ '!$A$3:$E$51,4,FALSE)),"")))</f>
        <v/>
      </c>
      <c r="S18" s="20" t="str">
        <f>IF($M18="","",VLOOKUP($M18,リスト!$E$2:$F$3,2,FALSE))</f>
        <v/>
      </c>
    </row>
    <row r="19" spans="1:19" x14ac:dyDescent="0.2">
      <c r="A19" s="59">
        <v>16</v>
      </c>
      <c r="B19" s="57"/>
      <c r="C19" s="57"/>
      <c r="D19" s="50"/>
      <c r="E19" s="68"/>
      <c r="F19" s="67" t="str">
        <f t="shared" si="1"/>
        <v/>
      </c>
      <c r="G19" s="50"/>
      <c r="H19" s="60"/>
      <c r="I19" s="60"/>
      <c r="J19" s="51"/>
      <c r="K19" s="51"/>
      <c r="L19" s="64"/>
      <c r="M19" s="51"/>
      <c r="N19" s="49"/>
      <c r="O19" s="29">
        <f t="shared" si="0"/>
        <v>0</v>
      </c>
      <c r="P19" s="55"/>
      <c r="Q19" s="48"/>
      <c r="R19" s="20" t="str">
        <f>IF(J19="","",IF(K19="PayPal",IF(F19&lt;=18,VLOOKUP(J19,'クラスデータ '!$A$3:$E$51,3,FALSE),VLOOKUP(J19,'クラスデータ '!$A$3:$E$51,2,FALSE)),IF(K19="Bank transfer",IF(F19&lt;=18,VLOOKUP(J19,'クラスデータ '!$A$3:$E$51,5,FALSE),VLOOKUP(J19,'クラスデータ '!$A$3:$E$51,4,FALSE)),"")))</f>
        <v/>
      </c>
      <c r="S19" s="20" t="str">
        <f>IF($M19="","",VLOOKUP($M19,リスト!$E$2:$F$3,2,FALSE))</f>
        <v/>
      </c>
    </row>
    <row r="20" spans="1:19" x14ac:dyDescent="0.2">
      <c r="A20" s="59">
        <v>17</v>
      </c>
      <c r="B20" s="57"/>
      <c r="C20" s="57"/>
      <c r="D20" s="50"/>
      <c r="E20" s="68"/>
      <c r="F20" s="67" t="str">
        <f t="shared" si="1"/>
        <v/>
      </c>
      <c r="G20" s="50"/>
      <c r="H20" s="60"/>
      <c r="I20" s="60"/>
      <c r="J20" s="51"/>
      <c r="K20" s="51"/>
      <c r="L20" s="64"/>
      <c r="M20" s="51"/>
      <c r="N20" s="49"/>
      <c r="O20" s="29">
        <f t="shared" si="0"/>
        <v>0</v>
      </c>
      <c r="P20" s="55"/>
      <c r="Q20" s="48"/>
      <c r="R20" s="20" t="str">
        <f>IF(J20="","",IF(K20="PayPal",IF(F20&lt;=18,VLOOKUP(J20,'クラスデータ '!$A$3:$E$51,3,FALSE),VLOOKUP(J20,'クラスデータ '!$A$3:$E$51,2,FALSE)),IF(K20="Bank transfer",IF(F20&lt;=18,VLOOKUP(J20,'クラスデータ '!$A$3:$E$51,5,FALSE),VLOOKUP(J20,'クラスデータ '!$A$3:$E$51,4,FALSE)),"")))</f>
        <v/>
      </c>
      <c r="S20" s="20" t="str">
        <f>IF($M20="","",VLOOKUP($M20,リスト!$E$2:$F$3,2,FALSE))</f>
        <v/>
      </c>
    </row>
    <row r="21" spans="1:19" x14ac:dyDescent="0.2">
      <c r="A21" s="59">
        <v>18</v>
      </c>
      <c r="B21" s="57"/>
      <c r="C21" s="57"/>
      <c r="D21" s="50"/>
      <c r="E21" s="68"/>
      <c r="F21" s="67" t="str">
        <f t="shared" si="1"/>
        <v/>
      </c>
      <c r="G21" s="50"/>
      <c r="H21" s="60"/>
      <c r="I21" s="60"/>
      <c r="J21" s="51"/>
      <c r="K21" s="51"/>
      <c r="L21" s="64"/>
      <c r="M21" s="51"/>
      <c r="N21" s="49"/>
      <c r="O21" s="29">
        <f t="shared" si="0"/>
        <v>0</v>
      </c>
      <c r="P21" s="55"/>
      <c r="Q21" s="48"/>
      <c r="R21" s="20" t="str">
        <f>IF(J21="","",IF(K21="PayPal",IF(F21&lt;=18,VLOOKUP(J21,'クラスデータ '!$A$3:$E$51,3,FALSE),VLOOKUP(J21,'クラスデータ '!$A$3:$E$51,2,FALSE)),IF(K21="Bank transfer",IF(F21&lt;=18,VLOOKUP(J21,'クラスデータ '!$A$3:$E$51,5,FALSE),VLOOKUP(J21,'クラスデータ '!$A$3:$E$51,4,FALSE)),"")))</f>
        <v/>
      </c>
      <c r="S21" s="20" t="str">
        <f>IF($M21="","",VLOOKUP($M21,リスト!$E$2:$F$3,2,FALSE))</f>
        <v/>
      </c>
    </row>
    <row r="22" spans="1:19" x14ac:dyDescent="0.2">
      <c r="A22" s="59">
        <v>19</v>
      </c>
      <c r="B22" s="57"/>
      <c r="C22" s="57"/>
      <c r="D22" s="50"/>
      <c r="E22" s="68"/>
      <c r="F22" s="67" t="str">
        <f t="shared" si="1"/>
        <v/>
      </c>
      <c r="G22" s="50"/>
      <c r="H22" s="60"/>
      <c r="I22" s="60"/>
      <c r="J22" s="51"/>
      <c r="K22" s="51"/>
      <c r="L22" s="64"/>
      <c r="M22" s="51"/>
      <c r="N22" s="49"/>
      <c r="O22" s="29">
        <f t="shared" si="0"/>
        <v>0</v>
      </c>
      <c r="P22" s="55"/>
      <c r="Q22" s="48"/>
      <c r="R22" s="20" t="str">
        <f>IF(J22="","",IF(K22="PayPal",IF(F22&lt;=18,VLOOKUP(J22,'クラスデータ '!$A$3:$E$51,3,FALSE),VLOOKUP(J22,'クラスデータ '!$A$3:$E$51,2,FALSE)),IF(K22="Bank transfer",IF(F22&lt;=18,VLOOKUP(J22,'クラスデータ '!$A$3:$E$51,5,FALSE),VLOOKUP(J22,'クラスデータ '!$A$3:$E$51,4,FALSE)),"")))</f>
        <v/>
      </c>
      <c r="S22" s="20" t="str">
        <f>IF($M22="","",VLOOKUP($M22,リスト!$E$2:$F$3,2,FALSE))</f>
        <v/>
      </c>
    </row>
    <row r="23" spans="1:19" x14ac:dyDescent="0.2">
      <c r="A23" s="59">
        <v>20</v>
      </c>
      <c r="B23" s="57"/>
      <c r="C23" s="57"/>
      <c r="D23" s="50"/>
      <c r="E23" s="68"/>
      <c r="F23" s="67" t="str">
        <f t="shared" si="1"/>
        <v/>
      </c>
      <c r="G23" s="50"/>
      <c r="H23" s="60"/>
      <c r="I23" s="60"/>
      <c r="J23" s="51"/>
      <c r="K23" s="51"/>
      <c r="L23" s="64"/>
      <c r="M23" s="51"/>
      <c r="N23" s="49"/>
      <c r="O23" s="29">
        <f t="shared" si="0"/>
        <v>0</v>
      </c>
      <c r="P23" s="55"/>
      <c r="Q23" s="48"/>
      <c r="R23" s="20" t="str">
        <f>IF(J23="","",IF(K23="PayPal",IF(F23&lt;=18,VLOOKUP(J23,'クラスデータ '!$A$3:$E$51,3,FALSE),VLOOKUP(J23,'クラスデータ '!$A$3:$E$51,2,FALSE)),IF(K23="Bank transfer",IF(F23&lt;=18,VLOOKUP(J23,'クラスデータ '!$A$3:$E$51,5,FALSE),VLOOKUP(J23,'クラスデータ '!$A$3:$E$51,4,FALSE)),"")))</f>
        <v/>
      </c>
      <c r="S23" s="20" t="str">
        <f>IF($M23="","",VLOOKUP($M23,リスト!$E$2:$F$3,2,FALSE))</f>
        <v/>
      </c>
    </row>
    <row r="24" spans="1:19" x14ac:dyDescent="0.2">
      <c r="A24" s="59">
        <v>21</v>
      </c>
      <c r="B24" s="57"/>
      <c r="C24" s="57"/>
      <c r="D24" s="50"/>
      <c r="E24" s="68"/>
      <c r="F24" s="67" t="str">
        <f t="shared" si="1"/>
        <v/>
      </c>
      <c r="G24" s="50"/>
      <c r="H24" s="60"/>
      <c r="I24" s="60"/>
      <c r="J24" s="51"/>
      <c r="K24" s="51"/>
      <c r="L24" s="64"/>
      <c r="M24" s="51"/>
      <c r="N24" s="49"/>
      <c r="O24" s="29">
        <f t="shared" si="0"/>
        <v>0</v>
      </c>
      <c r="P24" s="55"/>
      <c r="Q24" s="48"/>
      <c r="R24" s="20" t="str">
        <f>IF(J24="","",IF(K24="PayPal",IF(F24&lt;=18,VLOOKUP(J24,'クラスデータ '!$A$3:$E$51,3,FALSE),VLOOKUP(J24,'クラスデータ '!$A$3:$E$51,2,FALSE)),IF(K24="Bank transfer",IF(F24&lt;=18,VLOOKUP(J24,'クラスデータ '!$A$3:$E$51,5,FALSE),VLOOKUP(J24,'クラスデータ '!$A$3:$E$51,4,FALSE)),"")))</f>
        <v/>
      </c>
      <c r="S24" s="20" t="str">
        <f>IF($M24="","",VLOOKUP($M24,リスト!$E$2:$F$3,2,FALSE))</f>
        <v/>
      </c>
    </row>
    <row r="25" spans="1:19" x14ac:dyDescent="0.2">
      <c r="A25" s="59">
        <v>22</v>
      </c>
      <c r="B25" s="57"/>
      <c r="C25" s="57"/>
      <c r="D25" s="50"/>
      <c r="E25" s="68"/>
      <c r="F25" s="67" t="str">
        <f t="shared" si="1"/>
        <v/>
      </c>
      <c r="G25" s="50"/>
      <c r="H25" s="60"/>
      <c r="I25" s="60"/>
      <c r="J25" s="51"/>
      <c r="K25" s="51"/>
      <c r="L25" s="64"/>
      <c r="M25" s="51"/>
      <c r="N25" s="49"/>
      <c r="O25" s="29">
        <f t="shared" si="0"/>
        <v>0</v>
      </c>
      <c r="P25" s="55"/>
      <c r="Q25" s="48"/>
      <c r="R25" s="20" t="str">
        <f>IF(J25="","",IF(K25="PayPal",IF(F25&lt;=18,VLOOKUP(J25,'クラスデータ '!$A$3:$E$51,3,FALSE),VLOOKUP(J25,'クラスデータ '!$A$3:$E$51,2,FALSE)),IF(K25="Bank transfer",IF(F25&lt;=18,VLOOKUP(J25,'クラスデータ '!$A$3:$E$51,5,FALSE),VLOOKUP(J25,'クラスデータ '!$A$3:$E$51,4,FALSE)),"")))</f>
        <v/>
      </c>
      <c r="S25" s="20" t="str">
        <f>IF($M25="","",VLOOKUP($M25,リスト!$E$2:$F$3,2,FALSE))</f>
        <v/>
      </c>
    </row>
    <row r="26" spans="1:19" x14ac:dyDescent="0.2">
      <c r="A26" s="59">
        <v>23</v>
      </c>
      <c r="B26" s="57"/>
      <c r="C26" s="57"/>
      <c r="D26" s="50"/>
      <c r="E26" s="68"/>
      <c r="F26" s="67" t="str">
        <f t="shared" si="1"/>
        <v/>
      </c>
      <c r="G26" s="50"/>
      <c r="H26" s="60"/>
      <c r="I26" s="60"/>
      <c r="J26" s="51"/>
      <c r="K26" s="51"/>
      <c r="L26" s="64"/>
      <c r="M26" s="51"/>
      <c r="N26" s="49"/>
      <c r="O26" s="29">
        <f t="shared" si="0"/>
        <v>0</v>
      </c>
      <c r="P26" s="55"/>
      <c r="Q26" s="48"/>
      <c r="R26" s="20" t="str">
        <f>IF(J26="","",IF(K26="PayPal",IF(F26&lt;=18,VLOOKUP(J26,'クラスデータ '!$A$3:$E$51,3,FALSE),VLOOKUP(J26,'クラスデータ '!$A$3:$E$51,2,FALSE)),IF(K26="Bank transfer",IF(F26&lt;=18,VLOOKUP(J26,'クラスデータ '!$A$3:$E$51,5,FALSE),VLOOKUP(J26,'クラスデータ '!$A$3:$E$51,4,FALSE)),"")))</f>
        <v/>
      </c>
      <c r="S26" s="20" t="str">
        <f>IF($M26="","",VLOOKUP($M26,リスト!$E$2:$F$3,2,FALSE))</f>
        <v/>
      </c>
    </row>
    <row r="27" spans="1:19" x14ac:dyDescent="0.2">
      <c r="A27" s="59">
        <v>24</v>
      </c>
      <c r="B27" s="57"/>
      <c r="C27" s="57"/>
      <c r="D27" s="50"/>
      <c r="E27" s="68"/>
      <c r="F27" s="67" t="str">
        <f t="shared" si="1"/>
        <v/>
      </c>
      <c r="G27" s="50"/>
      <c r="H27" s="60"/>
      <c r="I27" s="60"/>
      <c r="J27" s="51"/>
      <c r="K27" s="51"/>
      <c r="L27" s="64"/>
      <c r="M27" s="51"/>
      <c r="N27" s="49"/>
      <c r="O27" s="29">
        <f t="shared" si="0"/>
        <v>0</v>
      </c>
      <c r="P27" s="55"/>
      <c r="Q27" s="48"/>
      <c r="R27" s="20" t="str">
        <f>IF(J27="","",IF(K27="PayPal",IF(F27&lt;=18,VLOOKUP(J27,'クラスデータ '!$A$3:$E$51,3,FALSE),VLOOKUP(J27,'クラスデータ '!$A$3:$E$51,2,FALSE)),IF(K27="Bank transfer",IF(F27&lt;=18,VLOOKUP(J27,'クラスデータ '!$A$3:$E$51,5,FALSE),VLOOKUP(J27,'クラスデータ '!$A$3:$E$51,4,FALSE)),"")))</f>
        <v/>
      </c>
      <c r="S27" s="20" t="str">
        <f>IF($M27="","",VLOOKUP($M27,リスト!$E$2:$F$3,2,FALSE))</f>
        <v/>
      </c>
    </row>
    <row r="28" spans="1:19" x14ac:dyDescent="0.2">
      <c r="A28" s="59">
        <v>25</v>
      </c>
      <c r="B28" s="57"/>
      <c r="C28" s="57"/>
      <c r="D28" s="50"/>
      <c r="E28" s="68"/>
      <c r="F28" s="67" t="str">
        <f t="shared" si="1"/>
        <v/>
      </c>
      <c r="G28" s="50"/>
      <c r="H28" s="60"/>
      <c r="I28" s="60"/>
      <c r="J28" s="51"/>
      <c r="K28" s="51"/>
      <c r="L28" s="64"/>
      <c r="M28" s="51"/>
      <c r="N28" s="49"/>
      <c r="O28" s="29">
        <f t="shared" si="0"/>
        <v>0</v>
      </c>
      <c r="P28" s="55"/>
      <c r="Q28" s="48"/>
      <c r="R28" s="20" t="str">
        <f>IF(J28="","",IF(K28="PayPal",IF(F28&lt;=18,VLOOKUP(J28,'クラスデータ '!$A$3:$E$51,3,FALSE),VLOOKUP(J28,'クラスデータ '!$A$3:$E$51,2,FALSE)),IF(K28="Bank transfer",IF(F28&lt;=18,VLOOKUP(J28,'クラスデータ '!$A$3:$E$51,5,FALSE),VLOOKUP(J28,'クラスデータ '!$A$3:$E$51,4,FALSE)),"")))</f>
        <v/>
      </c>
      <c r="S28" s="20" t="str">
        <f>IF($M28="","",VLOOKUP($M28,リスト!$E$2:$F$3,2,FALSE))</f>
        <v/>
      </c>
    </row>
    <row r="29" spans="1:19" x14ac:dyDescent="0.2">
      <c r="A29" s="59">
        <v>26</v>
      </c>
      <c r="B29" s="57"/>
      <c r="C29" s="57"/>
      <c r="D29" s="50"/>
      <c r="E29" s="68"/>
      <c r="F29" s="67" t="str">
        <f t="shared" si="1"/>
        <v/>
      </c>
      <c r="G29" s="50"/>
      <c r="H29" s="60"/>
      <c r="I29" s="60"/>
      <c r="J29" s="51"/>
      <c r="K29" s="51"/>
      <c r="L29" s="64"/>
      <c r="M29" s="51"/>
      <c r="N29" s="49"/>
      <c r="O29" s="29">
        <f t="shared" si="0"/>
        <v>0</v>
      </c>
      <c r="P29" s="55"/>
      <c r="Q29" s="48"/>
      <c r="R29" s="20" t="str">
        <f>IF(J29="","",IF(K29="PayPal",IF(F29&lt;=18,VLOOKUP(J29,'クラスデータ '!$A$3:$E$51,3,FALSE),VLOOKUP(J29,'クラスデータ '!$A$3:$E$51,2,FALSE)),IF(K29="Bank transfer",IF(F29&lt;=18,VLOOKUP(J29,'クラスデータ '!$A$3:$E$51,5,FALSE),VLOOKUP(J29,'クラスデータ '!$A$3:$E$51,4,FALSE)),"")))</f>
        <v/>
      </c>
      <c r="S29" s="20" t="str">
        <f>IF($M29="","",VLOOKUP($M29,リスト!$E$2:$F$3,2,FALSE))</f>
        <v/>
      </c>
    </row>
    <row r="30" spans="1:19" x14ac:dyDescent="0.2">
      <c r="A30" s="59">
        <v>27</v>
      </c>
      <c r="B30" s="57"/>
      <c r="C30" s="57"/>
      <c r="D30" s="50"/>
      <c r="E30" s="68"/>
      <c r="F30" s="67" t="str">
        <f t="shared" si="1"/>
        <v/>
      </c>
      <c r="G30" s="50"/>
      <c r="H30" s="60"/>
      <c r="I30" s="60"/>
      <c r="J30" s="51"/>
      <c r="K30" s="51"/>
      <c r="L30" s="64"/>
      <c r="M30" s="51"/>
      <c r="N30" s="49"/>
      <c r="O30" s="29">
        <f t="shared" si="0"/>
        <v>0</v>
      </c>
      <c r="P30" s="55"/>
      <c r="Q30" s="48"/>
      <c r="R30" s="20" t="str">
        <f>IF(J30="","",IF(K30="PayPal",IF(F30&lt;=18,VLOOKUP(J30,'クラスデータ '!$A$3:$E$51,3,FALSE),VLOOKUP(J30,'クラスデータ '!$A$3:$E$51,2,FALSE)),IF(K30="Bank transfer",IF(F30&lt;=18,VLOOKUP(J30,'クラスデータ '!$A$3:$E$51,5,FALSE),VLOOKUP(J30,'クラスデータ '!$A$3:$E$51,4,FALSE)),"")))</f>
        <v/>
      </c>
      <c r="S30" s="20" t="str">
        <f>IF($M30="","",VLOOKUP($M30,リスト!$E$2:$F$3,2,FALSE))</f>
        <v/>
      </c>
    </row>
    <row r="31" spans="1:19" x14ac:dyDescent="0.2">
      <c r="A31" s="59">
        <v>28</v>
      </c>
      <c r="B31" s="57"/>
      <c r="C31" s="57"/>
      <c r="D31" s="50"/>
      <c r="E31" s="68"/>
      <c r="F31" s="67" t="str">
        <f t="shared" si="1"/>
        <v/>
      </c>
      <c r="G31" s="50"/>
      <c r="H31" s="60"/>
      <c r="I31" s="60"/>
      <c r="J31" s="51"/>
      <c r="K31" s="51"/>
      <c r="L31" s="64"/>
      <c r="M31" s="51"/>
      <c r="N31" s="49"/>
      <c r="O31" s="29">
        <f t="shared" si="0"/>
        <v>0</v>
      </c>
      <c r="P31" s="55"/>
      <c r="Q31" s="48"/>
      <c r="R31" s="20" t="str">
        <f>IF(J31="","",IF(K31="PayPal",IF(F31&lt;=18,VLOOKUP(J31,'クラスデータ '!$A$3:$E$51,3,FALSE),VLOOKUP(J31,'クラスデータ '!$A$3:$E$51,2,FALSE)),IF(K31="Bank transfer",IF(F31&lt;=18,VLOOKUP(J31,'クラスデータ '!$A$3:$E$51,5,FALSE),VLOOKUP(J31,'クラスデータ '!$A$3:$E$51,4,FALSE)),"")))</f>
        <v/>
      </c>
      <c r="S31" s="20" t="str">
        <f>IF($M31="","",VLOOKUP($M31,リスト!$E$2:$F$3,2,FALSE))</f>
        <v/>
      </c>
    </row>
    <row r="32" spans="1:19" x14ac:dyDescent="0.2">
      <c r="A32" s="59">
        <v>29</v>
      </c>
      <c r="B32" s="57"/>
      <c r="C32" s="57"/>
      <c r="D32" s="50"/>
      <c r="E32" s="68"/>
      <c r="F32" s="67" t="str">
        <f t="shared" si="1"/>
        <v/>
      </c>
      <c r="G32" s="50"/>
      <c r="H32" s="60"/>
      <c r="I32" s="60"/>
      <c r="J32" s="51"/>
      <c r="K32" s="51"/>
      <c r="L32" s="64"/>
      <c r="M32" s="51"/>
      <c r="N32" s="49"/>
      <c r="O32" s="29">
        <f t="shared" si="0"/>
        <v>0</v>
      </c>
      <c r="P32" s="55"/>
      <c r="Q32" s="48"/>
      <c r="R32" s="20" t="str">
        <f>IF(J32="","",IF(K32="PayPal",IF(F32&lt;=18,VLOOKUP(J32,'クラスデータ '!$A$3:$E$51,3,FALSE),VLOOKUP(J32,'クラスデータ '!$A$3:$E$51,2,FALSE)),IF(K32="Bank transfer",IF(F32&lt;=18,VLOOKUP(J32,'クラスデータ '!$A$3:$E$51,5,FALSE),VLOOKUP(J32,'クラスデータ '!$A$3:$E$51,4,FALSE)),"")))</f>
        <v/>
      </c>
      <c r="S32" s="20" t="str">
        <f>IF($M32="","",VLOOKUP($M32,リスト!$E$2:$F$3,2,FALSE))</f>
        <v/>
      </c>
    </row>
    <row r="33" spans="1:19" x14ac:dyDescent="0.2">
      <c r="A33" s="59">
        <v>30</v>
      </c>
      <c r="B33" s="57"/>
      <c r="C33" s="57"/>
      <c r="D33" s="50"/>
      <c r="E33" s="68"/>
      <c r="F33" s="67" t="str">
        <f t="shared" si="1"/>
        <v/>
      </c>
      <c r="G33" s="50"/>
      <c r="H33" s="60"/>
      <c r="I33" s="60"/>
      <c r="J33" s="51"/>
      <c r="K33" s="51"/>
      <c r="L33" s="64"/>
      <c r="M33" s="51"/>
      <c r="N33" s="49"/>
      <c r="O33" s="29">
        <f t="shared" si="0"/>
        <v>0</v>
      </c>
      <c r="P33" s="55"/>
      <c r="Q33" s="48"/>
      <c r="R33" s="20" t="str">
        <f>IF(J33="","",IF(K33="PayPal",IF(F33&lt;=18,VLOOKUP(J33,'クラスデータ '!$A$3:$E$51,3,FALSE),VLOOKUP(J33,'クラスデータ '!$A$3:$E$51,2,FALSE)),IF(K33="Bank transfer",IF(F33&lt;=18,VLOOKUP(J33,'クラスデータ '!$A$3:$E$51,5,FALSE),VLOOKUP(J33,'クラスデータ '!$A$3:$E$51,4,FALSE)),"")))</f>
        <v/>
      </c>
      <c r="S33" s="20" t="str">
        <f>IF($M33="","",VLOOKUP($M33,リスト!$E$2:$F$3,2,FALSE))</f>
        <v/>
      </c>
    </row>
    <row r="34" spans="1:19" x14ac:dyDescent="0.2">
      <c r="A34" s="59">
        <v>31</v>
      </c>
      <c r="B34" s="57"/>
      <c r="C34" s="57"/>
      <c r="D34" s="50"/>
      <c r="E34" s="68"/>
      <c r="F34" s="67" t="str">
        <f t="shared" si="1"/>
        <v/>
      </c>
      <c r="G34" s="50"/>
      <c r="H34" s="60"/>
      <c r="I34" s="60"/>
      <c r="J34" s="51"/>
      <c r="K34" s="51"/>
      <c r="L34" s="64"/>
      <c r="M34" s="51"/>
      <c r="N34" s="49"/>
      <c r="O34" s="29">
        <f t="shared" si="0"/>
        <v>0</v>
      </c>
      <c r="P34" s="55"/>
      <c r="Q34" s="48"/>
      <c r="R34" s="20" t="str">
        <f>IF(J34="","",IF(K34="PayPal",IF(F34&lt;=18,VLOOKUP(J34,'クラスデータ '!$A$3:$E$51,3,FALSE),VLOOKUP(J34,'クラスデータ '!$A$3:$E$51,2,FALSE)),IF(K34="Bank transfer",IF(F34&lt;=18,VLOOKUP(J34,'クラスデータ '!$A$3:$E$51,5,FALSE),VLOOKUP(J34,'クラスデータ '!$A$3:$E$51,4,FALSE)),"")))</f>
        <v/>
      </c>
      <c r="S34" s="20" t="str">
        <f>IF($M34="","",VLOOKUP($M34,リスト!$E$2:$F$3,2,FALSE))</f>
        <v/>
      </c>
    </row>
    <row r="35" spans="1:19" x14ac:dyDescent="0.2">
      <c r="A35" s="59">
        <v>32</v>
      </c>
      <c r="B35" s="57"/>
      <c r="C35" s="57"/>
      <c r="D35" s="50"/>
      <c r="E35" s="68"/>
      <c r="F35" s="67" t="str">
        <f t="shared" si="1"/>
        <v/>
      </c>
      <c r="G35" s="50"/>
      <c r="H35" s="60"/>
      <c r="I35" s="60"/>
      <c r="J35" s="51"/>
      <c r="K35" s="51"/>
      <c r="L35" s="64"/>
      <c r="M35" s="51"/>
      <c r="N35" s="49"/>
      <c r="O35" s="29">
        <f t="shared" si="0"/>
        <v>0</v>
      </c>
      <c r="P35" s="55"/>
      <c r="Q35" s="48"/>
      <c r="R35" s="20" t="str">
        <f>IF(J35="","",IF(K35="PayPal",IF(F35&lt;=18,VLOOKUP(J35,'クラスデータ '!$A$3:$E$51,3,FALSE),VLOOKUP(J35,'クラスデータ '!$A$3:$E$51,2,FALSE)),IF(K35="Bank transfer",IF(F35&lt;=18,VLOOKUP(J35,'クラスデータ '!$A$3:$E$51,5,FALSE),VLOOKUP(J35,'クラスデータ '!$A$3:$E$51,4,FALSE)),"")))</f>
        <v/>
      </c>
      <c r="S35" s="20" t="str">
        <f>IF($M35="","",VLOOKUP($M35,リスト!$E$2:$F$3,2,FALSE))</f>
        <v/>
      </c>
    </row>
    <row r="36" spans="1:19" x14ac:dyDescent="0.2">
      <c r="A36" s="59">
        <v>33</v>
      </c>
      <c r="B36" s="57"/>
      <c r="C36" s="57"/>
      <c r="D36" s="50"/>
      <c r="E36" s="68"/>
      <c r="F36" s="67" t="str">
        <f t="shared" si="1"/>
        <v/>
      </c>
      <c r="G36" s="50"/>
      <c r="H36" s="60"/>
      <c r="I36" s="60"/>
      <c r="J36" s="51"/>
      <c r="K36" s="51"/>
      <c r="L36" s="64"/>
      <c r="M36" s="51"/>
      <c r="N36" s="49"/>
      <c r="O36" s="29">
        <f t="shared" si="0"/>
        <v>0</v>
      </c>
      <c r="P36" s="55"/>
      <c r="Q36" s="48"/>
      <c r="R36" s="20" t="str">
        <f>IF(J36="","",IF(K36="PayPal",IF(F36&lt;=18,VLOOKUP(J36,'クラスデータ '!$A$3:$E$51,3,FALSE),VLOOKUP(J36,'クラスデータ '!$A$3:$E$51,2,FALSE)),IF(K36="Bank transfer",IF(F36&lt;=18,VLOOKUP(J36,'クラスデータ '!$A$3:$E$51,5,FALSE),VLOOKUP(J36,'クラスデータ '!$A$3:$E$51,4,FALSE)),"")))</f>
        <v/>
      </c>
      <c r="S36" s="20" t="str">
        <f>IF($M36="","",VLOOKUP($M36,リスト!$E$2:$F$3,2,FALSE))</f>
        <v/>
      </c>
    </row>
    <row r="37" spans="1:19" x14ac:dyDescent="0.2">
      <c r="A37" s="59">
        <v>34</v>
      </c>
      <c r="B37" s="57"/>
      <c r="C37" s="57"/>
      <c r="D37" s="50"/>
      <c r="E37" s="68"/>
      <c r="F37" s="67" t="str">
        <f t="shared" si="1"/>
        <v/>
      </c>
      <c r="G37" s="50"/>
      <c r="H37" s="60"/>
      <c r="I37" s="60"/>
      <c r="J37" s="51"/>
      <c r="K37" s="51"/>
      <c r="L37" s="64"/>
      <c r="M37" s="51"/>
      <c r="N37" s="49"/>
      <c r="O37" s="29">
        <f t="shared" si="0"/>
        <v>0</v>
      </c>
      <c r="P37" s="55"/>
      <c r="Q37" s="48"/>
      <c r="R37" s="20" t="str">
        <f>IF(J37="","",IF(K37="PayPal",IF(F37&lt;=18,VLOOKUP(J37,'クラスデータ '!$A$3:$E$51,3,FALSE),VLOOKUP(J37,'クラスデータ '!$A$3:$E$51,2,FALSE)),IF(K37="Bank transfer",IF(F37&lt;=18,VLOOKUP(J37,'クラスデータ '!$A$3:$E$51,5,FALSE),VLOOKUP(J37,'クラスデータ '!$A$3:$E$51,4,FALSE)),"")))</f>
        <v/>
      </c>
      <c r="S37" s="20" t="str">
        <f>IF($M37="","",VLOOKUP($M37,リスト!$E$2:$F$3,2,FALSE))</f>
        <v/>
      </c>
    </row>
    <row r="38" spans="1:19" x14ac:dyDescent="0.2">
      <c r="A38" s="59">
        <v>35</v>
      </c>
      <c r="B38" s="57"/>
      <c r="C38" s="57"/>
      <c r="D38" s="50"/>
      <c r="E38" s="68"/>
      <c r="F38" s="67" t="str">
        <f t="shared" si="1"/>
        <v/>
      </c>
      <c r="G38" s="50"/>
      <c r="H38" s="60"/>
      <c r="I38" s="60"/>
      <c r="J38" s="51"/>
      <c r="K38" s="51"/>
      <c r="L38" s="64"/>
      <c r="M38" s="51"/>
      <c r="N38" s="49"/>
      <c r="O38" s="29">
        <f t="shared" si="0"/>
        <v>0</v>
      </c>
      <c r="P38" s="55"/>
      <c r="Q38" s="48"/>
      <c r="R38" s="20" t="str">
        <f>IF(J38="","",IF(K38="PayPal",IF(F38&lt;=18,VLOOKUP(J38,'クラスデータ '!$A$3:$E$51,3,FALSE),VLOOKUP(J38,'クラスデータ '!$A$3:$E$51,2,FALSE)),IF(K38="Bank transfer",IF(F38&lt;=18,VLOOKUP(J38,'クラスデータ '!$A$3:$E$51,5,FALSE),VLOOKUP(J38,'クラスデータ '!$A$3:$E$51,4,FALSE)),"")))</f>
        <v/>
      </c>
      <c r="S38" s="20" t="str">
        <f>IF($M38="","",VLOOKUP($M38,リスト!$E$2:$F$3,2,FALSE))</f>
        <v/>
      </c>
    </row>
    <row r="39" spans="1:19" x14ac:dyDescent="0.2">
      <c r="A39" s="59">
        <v>36</v>
      </c>
      <c r="B39" s="57"/>
      <c r="C39" s="57"/>
      <c r="D39" s="50"/>
      <c r="E39" s="68"/>
      <c r="F39" s="67" t="str">
        <f t="shared" si="1"/>
        <v/>
      </c>
      <c r="G39" s="50"/>
      <c r="H39" s="60"/>
      <c r="I39" s="60"/>
      <c r="J39" s="51"/>
      <c r="K39" s="51"/>
      <c r="L39" s="64"/>
      <c r="M39" s="51"/>
      <c r="N39" s="49"/>
      <c r="O39" s="29">
        <f t="shared" si="0"/>
        <v>0</v>
      </c>
      <c r="P39" s="55"/>
      <c r="Q39" s="48"/>
      <c r="R39" s="20" t="str">
        <f>IF(J39="","",IF(K39="PayPal",IF(F39&lt;=18,VLOOKUP(J39,'クラスデータ '!$A$3:$E$51,3,FALSE),VLOOKUP(J39,'クラスデータ '!$A$3:$E$51,2,FALSE)),IF(K39="Bank transfer",IF(F39&lt;=18,VLOOKUP(J39,'クラスデータ '!$A$3:$E$51,5,FALSE),VLOOKUP(J39,'クラスデータ '!$A$3:$E$51,4,FALSE)),"")))</f>
        <v/>
      </c>
      <c r="S39" s="20" t="str">
        <f>IF($M39="","",VLOOKUP($M39,リスト!$E$2:$F$3,2,FALSE))</f>
        <v/>
      </c>
    </row>
    <row r="40" spans="1:19" x14ac:dyDescent="0.2">
      <c r="A40" s="59">
        <v>37</v>
      </c>
      <c r="B40" s="57"/>
      <c r="C40" s="57"/>
      <c r="D40" s="50"/>
      <c r="E40" s="68"/>
      <c r="F40" s="67" t="str">
        <f t="shared" si="1"/>
        <v/>
      </c>
      <c r="G40" s="50"/>
      <c r="H40" s="60"/>
      <c r="I40" s="60"/>
      <c r="J40" s="51"/>
      <c r="K40" s="51"/>
      <c r="L40" s="64"/>
      <c r="M40" s="51"/>
      <c r="N40" s="49"/>
      <c r="O40" s="29">
        <f t="shared" si="0"/>
        <v>0</v>
      </c>
      <c r="P40" s="55"/>
      <c r="Q40" s="48"/>
      <c r="R40" s="20" t="str">
        <f>IF(J40="","",IF(K40="PayPal",IF(F40&lt;=18,VLOOKUP(J40,'クラスデータ '!$A$3:$E$51,3,FALSE),VLOOKUP(J40,'クラスデータ '!$A$3:$E$51,2,FALSE)),IF(K40="Bank transfer",IF(F40&lt;=18,VLOOKUP(J40,'クラスデータ '!$A$3:$E$51,5,FALSE),VLOOKUP(J40,'クラスデータ '!$A$3:$E$51,4,FALSE)),"")))</f>
        <v/>
      </c>
      <c r="S40" s="20" t="str">
        <f>IF($M40="","",VLOOKUP($M40,リスト!$E$2:$F$3,2,FALSE))</f>
        <v/>
      </c>
    </row>
    <row r="41" spans="1:19" x14ac:dyDescent="0.2">
      <c r="A41" s="59">
        <v>38</v>
      </c>
      <c r="B41" s="57"/>
      <c r="C41" s="57"/>
      <c r="D41" s="50"/>
      <c r="E41" s="68"/>
      <c r="F41" s="67" t="str">
        <f t="shared" si="1"/>
        <v/>
      </c>
      <c r="G41" s="50"/>
      <c r="H41" s="60"/>
      <c r="I41" s="60"/>
      <c r="J41" s="51"/>
      <c r="K41" s="51"/>
      <c r="L41" s="64"/>
      <c r="M41" s="51"/>
      <c r="N41" s="49"/>
      <c r="O41" s="29">
        <f t="shared" si="0"/>
        <v>0</v>
      </c>
      <c r="P41" s="55"/>
      <c r="Q41" s="48"/>
      <c r="R41" s="20" t="str">
        <f>IF(J41="","",IF(K41="PayPal",IF(F41&lt;=18,VLOOKUP(J41,'クラスデータ '!$A$3:$E$51,3,FALSE),VLOOKUP(J41,'クラスデータ '!$A$3:$E$51,2,FALSE)),IF(K41="Bank transfer",IF(F41&lt;=18,VLOOKUP(J41,'クラスデータ '!$A$3:$E$51,5,FALSE),VLOOKUP(J41,'クラスデータ '!$A$3:$E$51,4,FALSE)),"")))</f>
        <v/>
      </c>
      <c r="S41" s="20" t="str">
        <f>IF($M41="","",VLOOKUP($M41,リスト!$E$2:$F$3,2,FALSE))</f>
        <v/>
      </c>
    </row>
    <row r="42" spans="1:19" x14ac:dyDescent="0.2">
      <c r="A42" s="59">
        <v>39</v>
      </c>
      <c r="B42" s="57"/>
      <c r="C42" s="57"/>
      <c r="D42" s="50"/>
      <c r="E42" s="68"/>
      <c r="F42" s="67" t="str">
        <f t="shared" si="1"/>
        <v/>
      </c>
      <c r="G42" s="50"/>
      <c r="H42" s="60"/>
      <c r="I42" s="60"/>
      <c r="J42" s="51"/>
      <c r="K42" s="51"/>
      <c r="L42" s="64"/>
      <c r="M42" s="51"/>
      <c r="N42" s="49"/>
      <c r="O42" s="29">
        <f t="shared" si="0"/>
        <v>0</v>
      </c>
      <c r="P42" s="55"/>
      <c r="Q42" s="48"/>
      <c r="R42" s="20" t="str">
        <f>IF(J42="","",IF(K42="PayPal",IF(F42&lt;=18,VLOOKUP(J42,'クラスデータ '!$A$3:$E$51,3,FALSE),VLOOKUP(J42,'クラスデータ '!$A$3:$E$51,2,FALSE)),IF(K42="Bank transfer",IF(F42&lt;=18,VLOOKUP(J42,'クラスデータ '!$A$3:$E$51,5,FALSE),VLOOKUP(J42,'クラスデータ '!$A$3:$E$51,4,FALSE)),"")))</f>
        <v/>
      </c>
      <c r="S42" s="20" t="str">
        <f>IF($M42="","",VLOOKUP($M42,リスト!$E$2:$F$3,2,FALSE))</f>
        <v/>
      </c>
    </row>
    <row r="43" spans="1:19" x14ac:dyDescent="0.2">
      <c r="A43" s="59">
        <v>40</v>
      </c>
      <c r="B43" s="57"/>
      <c r="C43" s="57"/>
      <c r="D43" s="50"/>
      <c r="E43" s="68"/>
      <c r="F43" s="67" t="str">
        <f t="shared" si="1"/>
        <v/>
      </c>
      <c r="G43" s="50"/>
      <c r="H43" s="60"/>
      <c r="I43" s="60"/>
      <c r="J43" s="51"/>
      <c r="K43" s="51"/>
      <c r="L43" s="64"/>
      <c r="M43" s="51"/>
      <c r="N43" s="49"/>
      <c r="O43" s="29">
        <f t="shared" si="0"/>
        <v>0</v>
      </c>
      <c r="P43" s="55"/>
      <c r="Q43" s="48"/>
      <c r="R43" s="20" t="str">
        <f>IF(J43="","",IF(K43="PayPal",IF(F43&lt;=18,VLOOKUP(J43,'クラスデータ '!$A$3:$E$51,3,FALSE),VLOOKUP(J43,'クラスデータ '!$A$3:$E$51,2,FALSE)),IF(K43="Bank transfer",IF(F43&lt;=18,VLOOKUP(J43,'クラスデータ '!$A$3:$E$51,5,FALSE),VLOOKUP(J43,'クラスデータ '!$A$3:$E$51,4,FALSE)),"")))</f>
        <v/>
      </c>
      <c r="S43" s="20" t="str">
        <f>IF($M43="","",VLOOKUP($M43,リスト!$E$2:$F$3,2,FALSE))</f>
        <v/>
      </c>
    </row>
    <row r="44" spans="1:19" x14ac:dyDescent="0.2">
      <c r="A44" s="59">
        <v>41</v>
      </c>
      <c r="B44" s="57"/>
      <c r="C44" s="57"/>
      <c r="D44" s="50"/>
      <c r="E44" s="68"/>
      <c r="F44" s="67" t="str">
        <f t="shared" si="1"/>
        <v/>
      </c>
      <c r="G44" s="50"/>
      <c r="H44" s="60"/>
      <c r="I44" s="60"/>
      <c r="J44" s="51"/>
      <c r="K44" s="51"/>
      <c r="L44" s="64"/>
      <c r="M44" s="51"/>
      <c r="N44" s="49"/>
      <c r="O44" s="29">
        <f t="shared" si="0"/>
        <v>0</v>
      </c>
      <c r="P44" s="55"/>
      <c r="Q44" s="48"/>
      <c r="R44" s="20" t="str">
        <f>IF(J44="","",IF(K44="PayPal",IF(F44&lt;=18,VLOOKUP(J44,'クラスデータ '!$A$3:$E$51,3,FALSE),VLOOKUP(J44,'クラスデータ '!$A$3:$E$51,2,FALSE)),IF(K44="Bank transfer",IF(F44&lt;=18,VLOOKUP(J44,'クラスデータ '!$A$3:$E$51,5,FALSE),VLOOKUP(J44,'クラスデータ '!$A$3:$E$51,4,FALSE)),"")))</f>
        <v/>
      </c>
      <c r="S44" s="20" t="str">
        <f>IF($M44="","",VLOOKUP($M44,リスト!$E$2:$F$3,2,FALSE))</f>
        <v/>
      </c>
    </row>
    <row r="45" spans="1:19" x14ac:dyDescent="0.2">
      <c r="A45" s="59">
        <v>42</v>
      </c>
      <c r="B45" s="57"/>
      <c r="C45" s="57"/>
      <c r="D45" s="50"/>
      <c r="E45" s="68"/>
      <c r="F45" s="67" t="str">
        <f t="shared" si="1"/>
        <v/>
      </c>
      <c r="G45" s="50"/>
      <c r="H45" s="60"/>
      <c r="I45" s="60"/>
      <c r="J45" s="51"/>
      <c r="K45" s="51"/>
      <c r="L45" s="64"/>
      <c r="M45" s="51"/>
      <c r="N45" s="49"/>
      <c r="O45" s="29">
        <f t="shared" si="0"/>
        <v>0</v>
      </c>
      <c r="P45" s="55"/>
      <c r="Q45" s="48"/>
      <c r="R45" s="20" t="str">
        <f>IF(J45="","",IF(K45="PayPal",IF(F45&lt;=18,VLOOKUP(J45,'クラスデータ '!$A$3:$E$51,3,FALSE),VLOOKUP(J45,'クラスデータ '!$A$3:$E$51,2,FALSE)),IF(K45="Bank transfer",IF(F45&lt;=18,VLOOKUP(J45,'クラスデータ '!$A$3:$E$51,5,FALSE),VLOOKUP(J45,'クラスデータ '!$A$3:$E$51,4,FALSE)),"")))</f>
        <v/>
      </c>
      <c r="S45" s="20" t="str">
        <f>IF($M45="","",VLOOKUP($M45,リスト!$E$2:$F$3,2,FALSE))</f>
        <v/>
      </c>
    </row>
    <row r="46" spans="1:19" x14ac:dyDescent="0.2">
      <c r="A46" s="59">
        <v>43</v>
      </c>
      <c r="B46" s="57"/>
      <c r="C46" s="57"/>
      <c r="D46" s="50"/>
      <c r="E46" s="68"/>
      <c r="F46" s="67" t="str">
        <f t="shared" si="1"/>
        <v/>
      </c>
      <c r="G46" s="50"/>
      <c r="H46" s="60"/>
      <c r="I46" s="60"/>
      <c r="J46" s="51"/>
      <c r="K46" s="51"/>
      <c r="L46" s="64"/>
      <c r="M46" s="51"/>
      <c r="N46" s="49"/>
      <c r="O46" s="29">
        <f t="shared" si="0"/>
        <v>0</v>
      </c>
      <c r="P46" s="55"/>
      <c r="Q46" s="48"/>
      <c r="R46" s="20" t="str">
        <f>IF(J46="","",IF(K46="PayPal",IF(F46&lt;=18,VLOOKUP(J46,'クラスデータ '!$A$3:$E$51,3,FALSE),VLOOKUP(J46,'クラスデータ '!$A$3:$E$51,2,FALSE)),IF(K46="Bank transfer",IF(F46&lt;=18,VLOOKUP(J46,'クラスデータ '!$A$3:$E$51,5,FALSE),VLOOKUP(J46,'クラスデータ '!$A$3:$E$51,4,FALSE)),"")))</f>
        <v/>
      </c>
      <c r="S46" s="20" t="str">
        <f>IF($M46="","",VLOOKUP($M46,リスト!$E$2:$F$3,2,FALSE))</f>
        <v/>
      </c>
    </row>
    <row r="47" spans="1:19" x14ac:dyDescent="0.2">
      <c r="A47" s="59">
        <v>44</v>
      </c>
      <c r="B47" s="57"/>
      <c r="C47" s="57"/>
      <c r="D47" s="50"/>
      <c r="E47" s="68"/>
      <c r="F47" s="67" t="str">
        <f t="shared" si="1"/>
        <v/>
      </c>
      <c r="G47" s="50"/>
      <c r="H47" s="60"/>
      <c r="I47" s="60"/>
      <c r="J47" s="51"/>
      <c r="K47" s="51"/>
      <c r="L47" s="64"/>
      <c r="M47" s="51"/>
      <c r="N47" s="49"/>
      <c r="O47" s="29">
        <f t="shared" si="0"/>
        <v>0</v>
      </c>
      <c r="P47" s="55"/>
      <c r="Q47" s="48"/>
      <c r="R47" s="20" t="str">
        <f>IF(J47="","",IF(K47="PayPal",IF(F47&lt;=18,VLOOKUP(J47,'クラスデータ '!$A$3:$E$51,3,FALSE),VLOOKUP(J47,'クラスデータ '!$A$3:$E$51,2,FALSE)),IF(K47="Bank transfer",IF(F47&lt;=18,VLOOKUP(J47,'クラスデータ '!$A$3:$E$51,5,FALSE),VLOOKUP(J47,'クラスデータ '!$A$3:$E$51,4,FALSE)),"")))</f>
        <v/>
      </c>
      <c r="S47" s="20" t="str">
        <f>IF($M47="","",VLOOKUP($M47,リスト!$E$2:$F$3,2,FALSE))</f>
        <v/>
      </c>
    </row>
    <row r="48" spans="1:19" x14ac:dyDescent="0.2">
      <c r="A48" s="59">
        <v>45</v>
      </c>
      <c r="B48" s="57"/>
      <c r="C48" s="57"/>
      <c r="D48" s="50"/>
      <c r="E48" s="68"/>
      <c r="F48" s="67" t="str">
        <f t="shared" si="1"/>
        <v/>
      </c>
      <c r="G48" s="50"/>
      <c r="H48" s="60"/>
      <c r="I48" s="60"/>
      <c r="J48" s="51"/>
      <c r="K48" s="51"/>
      <c r="L48" s="64"/>
      <c r="M48" s="51"/>
      <c r="N48" s="49"/>
      <c r="O48" s="29">
        <f t="shared" si="0"/>
        <v>0</v>
      </c>
      <c r="P48" s="55"/>
      <c r="Q48" s="48"/>
      <c r="R48" s="20" t="str">
        <f>IF(J48="","",IF(K48="PayPal",IF(F48&lt;=18,VLOOKUP(J48,'クラスデータ '!$A$3:$E$51,3,FALSE),VLOOKUP(J48,'クラスデータ '!$A$3:$E$51,2,FALSE)),IF(K48="Bank transfer",IF(F48&lt;=18,VLOOKUP(J48,'クラスデータ '!$A$3:$E$51,5,FALSE),VLOOKUP(J48,'クラスデータ '!$A$3:$E$51,4,FALSE)),"")))</f>
        <v/>
      </c>
      <c r="S48" s="20" t="str">
        <f>IF($M48="","",VLOOKUP($M48,リスト!$E$2:$F$3,2,FALSE))</f>
        <v/>
      </c>
    </row>
    <row r="49" spans="1:19" x14ac:dyDescent="0.2">
      <c r="A49" s="59">
        <v>46</v>
      </c>
      <c r="B49" s="57"/>
      <c r="C49" s="57"/>
      <c r="D49" s="50"/>
      <c r="E49" s="68"/>
      <c r="F49" s="67" t="str">
        <f t="shared" si="1"/>
        <v/>
      </c>
      <c r="G49" s="50"/>
      <c r="H49" s="60"/>
      <c r="I49" s="60"/>
      <c r="J49" s="51"/>
      <c r="K49" s="51"/>
      <c r="L49" s="64"/>
      <c r="M49" s="51"/>
      <c r="N49" s="49"/>
      <c r="O49" s="29">
        <f t="shared" si="0"/>
        <v>0</v>
      </c>
      <c r="P49" s="55"/>
      <c r="Q49" s="48"/>
      <c r="R49" s="20" t="str">
        <f>IF(J49="","",IF(K49="PayPal",IF(F49&lt;=18,VLOOKUP(J49,'クラスデータ '!$A$3:$E$51,3,FALSE),VLOOKUP(J49,'クラスデータ '!$A$3:$E$51,2,FALSE)),IF(K49="Bank transfer",IF(F49&lt;=18,VLOOKUP(J49,'クラスデータ '!$A$3:$E$51,5,FALSE),VLOOKUP(J49,'クラスデータ '!$A$3:$E$51,4,FALSE)),"")))</f>
        <v/>
      </c>
      <c r="S49" s="20" t="str">
        <f>IF($M49="","",VLOOKUP($M49,リスト!$E$2:$F$3,2,FALSE))</f>
        <v/>
      </c>
    </row>
    <row r="50" spans="1:19" x14ac:dyDescent="0.2">
      <c r="A50" s="59">
        <v>47</v>
      </c>
      <c r="B50" s="57"/>
      <c r="C50" s="57"/>
      <c r="D50" s="50"/>
      <c r="E50" s="68"/>
      <c r="F50" s="67" t="str">
        <f t="shared" si="1"/>
        <v/>
      </c>
      <c r="G50" s="50"/>
      <c r="H50" s="60"/>
      <c r="I50" s="60"/>
      <c r="J50" s="51"/>
      <c r="K50" s="51"/>
      <c r="L50" s="64"/>
      <c r="M50" s="51"/>
      <c r="N50" s="49"/>
      <c r="O50" s="29">
        <f t="shared" si="0"/>
        <v>0</v>
      </c>
      <c r="P50" s="55"/>
      <c r="Q50" s="48"/>
      <c r="R50" s="20" t="str">
        <f>IF(J50="","",IF(K50="PayPal",IF(F50&lt;=18,VLOOKUP(J50,'クラスデータ '!$A$3:$E$51,3,FALSE),VLOOKUP(J50,'クラスデータ '!$A$3:$E$51,2,FALSE)),IF(K50="Bank transfer",IF(F50&lt;=18,VLOOKUP(J50,'クラスデータ '!$A$3:$E$51,5,FALSE),VLOOKUP(J50,'クラスデータ '!$A$3:$E$51,4,FALSE)),"")))</f>
        <v/>
      </c>
      <c r="S50" s="20" t="str">
        <f>IF($M50="","",VLOOKUP($M50,リスト!$E$2:$F$3,2,FALSE))</f>
        <v/>
      </c>
    </row>
    <row r="51" spans="1:19" x14ac:dyDescent="0.2">
      <c r="A51" s="59">
        <v>48</v>
      </c>
      <c r="B51" s="57"/>
      <c r="C51" s="57"/>
      <c r="D51" s="50"/>
      <c r="E51" s="68"/>
      <c r="F51" s="67" t="str">
        <f t="shared" si="1"/>
        <v/>
      </c>
      <c r="G51" s="50"/>
      <c r="H51" s="60"/>
      <c r="I51" s="60"/>
      <c r="J51" s="51"/>
      <c r="K51" s="51"/>
      <c r="L51" s="64"/>
      <c r="M51" s="51"/>
      <c r="N51" s="49"/>
      <c r="O51" s="29">
        <f t="shared" si="0"/>
        <v>0</v>
      </c>
      <c r="P51" s="55"/>
      <c r="Q51" s="48"/>
      <c r="R51" s="20" t="str">
        <f>IF(J51="","",IF(K51="PayPal",IF(F51&lt;=18,VLOOKUP(J51,'クラスデータ '!$A$3:$E$51,3,FALSE),VLOOKUP(J51,'クラスデータ '!$A$3:$E$51,2,FALSE)),IF(K51="Bank transfer",IF(F51&lt;=18,VLOOKUP(J51,'クラスデータ '!$A$3:$E$51,5,FALSE),VLOOKUP(J51,'クラスデータ '!$A$3:$E$51,4,FALSE)),"")))</f>
        <v/>
      </c>
      <c r="S51" s="20" t="str">
        <f>IF($M51="","",VLOOKUP($M51,リスト!$E$2:$F$3,2,FALSE))</f>
        <v/>
      </c>
    </row>
    <row r="52" spans="1:19" x14ac:dyDescent="0.2">
      <c r="A52" s="59">
        <v>49</v>
      </c>
      <c r="B52" s="57"/>
      <c r="C52" s="57"/>
      <c r="D52" s="50"/>
      <c r="E52" s="68"/>
      <c r="F52" s="67" t="str">
        <f t="shared" si="1"/>
        <v/>
      </c>
      <c r="G52" s="50"/>
      <c r="H52" s="60"/>
      <c r="I52" s="60"/>
      <c r="J52" s="51"/>
      <c r="K52" s="51"/>
      <c r="L52" s="64"/>
      <c r="M52" s="51"/>
      <c r="N52" s="49"/>
      <c r="O52" s="29">
        <f t="shared" si="0"/>
        <v>0</v>
      </c>
      <c r="P52" s="55"/>
      <c r="Q52" s="48"/>
      <c r="R52" s="20" t="str">
        <f>IF(J52="","",IF(K52="PayPal",IF(F52&lt;=18,VLOOKUP(J52,'クラスデータ '!$A$3:$E$51,3,FALSE),VLOOKUP(J52,'クラスデータ '!$A$3:$E$51,2,FALSE)),IF(K52="Bank transfer",IF(F52&lt;=18,VLOOKUP(J52,'クラスデータ '!$A$3:$E$51,5,FALSE),VLOOKUP(J52,'クラスデータ '!$A$3:$E$51,4,FALSE)),"")))</f>
        <v/>
      </c>
      <c r="S52" s="20" t="str">
        <f>IF($M52="","",VLOOKUP($M52,リスト!$E$2:$F$3,2,FALSE))</f>
        <v/>
      </c>
    </row>
    <row r="53" spans="1:19" x14ac:dyDescent="0.2">
      <c r="A53" s="59">
        <v>50</v>
      </c>
      <c r="B53" s="57"/>
      <c r="C53" s="57"/>
      <c r="D53" s="50"/>
      <c r="E53" s="68"/>
      <c r="F53" s="67" t="str">
        <f t="shared" si="1"/>
        <v/>
      </c>
      <c r="G53" s="50"/>
      <c r="H53" s="60"/>
      <c r="I53" s="60"/>
      <c r="J53" s="51"/>
      <c r="K53" s="51"/>
      <c r="L53" s="64"/>
      <c r="M53" s="51"/>
      <c r="N53" s="49"/>
      <c r="O53" s="29">
        <f t="shared" si="0"/>
        <v>0</v>
      </c>
      <c r="P53" s="55"/>
      <c r="Q53" s="48"/>
      <c r="R53" s="20" t="str">
        <f>IF(J53="","",IF(K53="PayPal",IF(F53&lt;=18,VLOOKUP(J53,'クラスデータ '!$A$3:$E$51,3,FALSE),VLOOKUP(J53,'クラスデータ '!$A$3:$E$51,2,FALSE)),IF(K53="Bank transfer",IF(F53&lt;=18,VLOOKUP(J53,'クラスデータ '!$A$3:$E$51,5,FALSE),VLOOKUP(J53,'クラスデータ '!$A$3:$E$51,4,FALSE)),"")))</f>
        <v/>
      </c>
      <c r="S53" s="20" t="str">
        <f>IF($M53="","",VLOOKUP($M53,リスト!$E$2:$F$3,2,FALSE))</f>
        <v/>
      </c>
    </row>
    <row r="54" spans="1:19" x14ac:dyDescent="0.2">
      <c r="A54" s="59">
        <v>51</v>
      </c>
      <c r="B54" s="57"/>
      <c r="C54" s="57"/>
      <c r="D54" s="50"/>
      <c r="E54" s="68"/>
      <c r="F54" s="67" t="str">
        <f t="shared" si="1"/>
        <v/>
      </c>
      <c r="G54" s="50"/>
      <c r="H54" s="60"/>
      <c r="I54" s="60"/>
      <c r="J54" s="51"/>
      <c r="K54" s="51"/>
      <c r="L54" s="64"/>
      <c r="M54" s="51"/>
      <c r="N54" s="49"/>
      <c r="O54" s="29">
        <f t="shared" si="0"/>
        <v>0</v>
      </c>
      <c r="P54" s="55"/>
      <c r="Q54" s="48"/>
      <c r="R54" s="20" t="str">
        <f>IF(J54="","",IF(K54="PayPal",IF(F54&lt;=18,VLOOKUP(J54,'クラスデータ '!$A$3:$E$51,3,FALSE),VLOOKUP(J54,'クラスデータ '!$A$3:$E$51,2,FALSE)),IF(K54="Bank transfer",IF(F54&lt;=18,VLOOKUP(J54,'クラスデータ '!$A$3:$E$51,5,FALSE),VLOOKUP(J54,'クラスデータ '!$A$3:$E$51,4,FALSE)),"")))</f>
        <v/>
      </c>
      <c r="S54" s="20" t="str">
        <f>IF($M54="","",VLOOKUP($M54,リスト!$E$2:$F$3,2,FALSE))</f>
        <v/>
      </c>
    </row>
    <row r="55" spans="1:19" x14ac:dyDescent="0.2">
      <c r="A55" s="59">
        <v>52</v>
      </c>
      <c r="B55" s="57"/>
      <c r="C55" s="57"/>
      <c r="D55" s="50"/>
      <c r="E55" s="68"/>
      <c r="F55" s="67" t="str">
        <f t="shared" si="1"/>
        <v/>
      </c>
      <c r="G55" s="50"/>
      <c r="H55" s="60"/>
      <c r="I55" s="60"/>
      <c r="J55" s="51"/>
      <c r="K55" s="51"/>
      <c r="L55" s="64"/>
      <c r="M55" s="51"/>
      <c r="N55" s="49"/>
      <c r="O55" s="29">
        <f t="shared" si="0"/>
        <v>0</v>
      </c>
      <c r="P55" s="55"/>
      <c r="Q55" s="48"/>
      <c r="R55" s="20" t="str">
        <f>IF(J55="","",IF(K55="PayPal",IF(F55&lt;=18,VLOOKUP(J55,'クラスデータ '!$A$3:$E$51,3,FALSE),VLOOKUP(J55,'クラスデータ '!$A$3:$E$51,2,FALSE)),IF(K55="Bank transfer",IF(F55&lt;=18,VLOOKUP(J55,'クラスデータ '!$A$3:$E$51,5,FALSE),VLOOKUP(J55,'クラスデータ '!$A$3:$E$51,4,FALSE)),"")))</f>
        <v/>
      </c>
      <c r="S55" s="20" t="str">
        <f>IF($M55="","",VLOOKUP($M55,リスト!$E$2:$F$3,2,FALSE))</f>
        <v/>
      </c>
    </row>
    <row r="56" spans="1:19" x14ac:dyDescent="0.2">
      <c r="A56" s="59">
        <v>53</v>
      </c>
      <c r="B56" s="57"/>
      <c r="C56" s="57"/>
      <c r="D56" s="50"/>
      <c r="E56" s="68"/>
      <c r="F56" s="67" t="str">
        <f t="shared" si="1"/>
        <v/>
      </c>
      <c r="G56" s="50"/>
      <c r="H56" s="60"/>
      <c r="I56" s="60"/>
      <c r="J56" s="51"/>
      <c r="K56" s="51"/>
      <c r="L56" s="64"/>
      <c r="M56" s="51"/>
      <c r="N56" s="49"/>
      <c r="O56" s="29">
        <f t="shared" si="0"/>
        <v>0</v>
      </c>
      <c r="P56" s="55"/>
      <c r="Q56" s="48"/>
      <c r="R56" s="20" t="str">
        <f>IF(J56="","",IF(K56="PayPal",IF(F56&lt;=18,VLOOKUP(J56,'クラスデータ '!$A$3:$E$51,3,FALSE),VLOOKUP(J56,'クラスデータ '!$A$3:$E$51,2,FALSE)),IF(K56="Bank transfer",IF(F56&lt;=18,VLOOKUP(J56,'クラスデータ '!$A$3:$E$51,5,FALSE),VLOOKUP(J56,'クラスデータ '!$A$3:$E$51,4,FALSE)),"")))</f>
        <v/>
      </c>
      <c r="S56" s="20" t="str">
        <f>IF($M56="","",VLOOKUP($M56,リスト!$E$2:$F$3,2,FALSE))</f>
        <v/>
      </c>
    </row>
    <row r="57" spans="1:19" x14ac:dyDescent="0.2">
      <c r="A57" s="59">
        <v>54</v>
      </c>
      <c r="B57" s="57"/>
      <c r="C57" s="57"/>
      <c r="D57" s="50"/>
      <c r="E57" s="68"/>
      <c r="F57" s="67" t="str">
        <f t="shared" si="1"/>
        <v/>
      </c>
      <c r="G57" s="50"/>
      <c r="H57" s="60"/>
      <c r="I57" s="60"/>
      <c r="J57" s="51"/>
      <c r="K57" s="51"/>
      <c r="L57" s="64"/>
      <c r="M57" s="51"/>
      <c r="N57" s="49"/>
      <c r="O57" s="29">
        <f t="shared" si="0"/>
        <v>0</v>
      </c>
      <c r="P57" s="55"/>
      <c r="Q57" s="48"/>
      <c r="R57" s="20" t="str">
        <f>IF(J57="","",IF(K57="PayPal",IF(F57&lt;=18,VLOOKUP(J57,'クラスデータ '!$A$3:$E$51,3,FALSE),VLOOKUP(J57,'クラスデータ '!$A$3:$E$51,2,FALSE)),IF(K57="Bank transfer",IF(F57&lt;=18,VLOOKUP(J57,'クラスデータ '!$A$3:$E$51,5,FALSE),VLOOKUP(J57,'クラスデータ '!$A$3:$E$51,4,FALSE)),"")))</f>
        <v/>
      </c>
      <c r="S57" s="20" t="str">
        <f>IF($M57="","",VLOOKUP($M57,リスト!$E$2:$F$3,2,FALSE))</f>
        <v/>
      </c>
    </row>
    <row r="58" spans="1:19" x14ac:dyDescent="0.2">
      <c r="A58" s="59">
        <v>55</v>
      </c>
      <c r="B58" s="57"/>
      <c r="C58" s="57"/>
      <c r="D58" s="50"/>
      <c r="E58" s="68"/>
      <c r="F58" s="67" t="str">
        <f t="shared" si="1"/>
        <v/>
      </c>
      <c r="G58" s="50"/>
      <c r="H58" s="60"/>
      <c r="I58" s="60"/>
      <c r="J58" s="51"/>
      <c r="K58" s="51"/>
      <c r="L58" s="64"/>
      <c r="M58" s="51"/>
      <c r="N58" s="49"/>
      <c r="O58" s="29">
        <f t="shared" si="0"/>
        <v>0</v>
      </c>
      <c r="P58" s="55"/>
      <c r="Q58" s="48"/>
      <c r="R58" s="20" t="str">
        <f>IF(J58="","",IF(K58="PayPal",IF(F58&lt;=18,VLOOKUP(J58,'クラスデータ '!$A$3:$E$51,3,FALSE),VLOOKUP(J58,'クラスデータ '!$A$3:$E$51,2,FALSE)),IF(K58="Bank transfer",IF(F58&lt;=18,VLOOKUP(J58,'クラスデータ '!$A$3:$E$51,5,FALSE),VLOOKUP(J58,'クラスデータ '!$A$3:$E$51,4,FALSE)),"")))</f>
        <v/>
      </c>
      <c r="S58" s="20" t="str">
        <f>IF($M58="","",VLOOKUP($M58,リスト!$E$2:$F$3,2,FALSE))</f>
        <v/>
      </c>
    </row>
    <row r="59" spans="1:19" x14ac:dyDescent="0.2">
      <c r="A59" s="59">
        <v>56</v>
      </c>
      <c r="B59" s="57"/>
      <c r="C59" s="57"/>
      <c r="D59" s="50"/>
      <c r="E59" s="68"/>
      <c r="F59" s="67" t="str">
        <f t="shared" si="1"/>
        <v/>
      </c>
      <c r="G59" s="50"/>
      <c r="H59" s="60"/>
      <c r="I59" s="60"/>
      <c r="J59" s="51"/>
      <c r="K59" s="51"/>
      <c r="L59" s="64"/>
      <c r="M59" s="51"/>
      <c r="N59" s="49"/>
      <c r="O59" s="29">
        <f t="shared" si="0"/>
        <v>0</v>
      </c>
      <c r="P59" s="55"/>
      <c r="Q59" s="48"/>
      <c r="R59" s="20" t="str">
        <f>IF(J59="","",IF(K59="PayPal",IF(F59&lt;=18,VLOOKUP(J59,'クラスデータ '!$A$3:$E$51,3,FALSE),VLOOKUP(J59,'クラスデータ '!$A$3:$E$51,2,FALSE)),IF(K59="Bank transfer",IF(F59&lt;=18,VLOOKUP(J59,'クラスデータ '!$A$3:$E$51,5,FALSE),VLOOKUP(J59,'クラスデータ '!$A$3:$E$51,4,FALSE)),"")))</f>
        <v/>
      </c>
      <c r="S59" s="20" t="str">
        <f>IF($M59="","",VLOOKUP($M59,リスト!$E$2:$F$3,2,FALSE))</f>
        <v/>
      </c>
    </row>
    <row r="60" spans="1:19" x14ac:dyDescent="0.2">
      <c r="A60" s="59">
        <v>57</v>
      </c>
      <c r="B60" s="57"/>
      <c r="C60" s="57"/>
      <c r="D60" s="50"/>
      <c r="E60" s="68"/>
      <c r="F60" s="67" t="str">
        <f t="shared" si="1"/>
        <v/>
      </c>
      <c r="G60" s="50"/>
      <c r="H60" s="60"/>
      <c r="I60" s="60"/>
      <c r="J60" s="51"/>
      <c r="K60" s="51"/>
      <c r="L60" s="64"/>
      <c r="M60" s="51"/>
      <c r="N60" s="49"/>
      <c r="O60" s="29">
        <f t="shared" si="0"/>
        <v>0</v>
      </c>
      <c r="P60" s="55"/>
      <c r="Q60" s="48"/>
      <c r="R60" s="20" t="str">
        <f>IF(J60="","",IF(K60="PayPal",IF(F60&lt;=18,VLOOKUP(J60,'クラスデータ '!$A$3:$E$51,3,FALSE),VLOOKUP(J60,'クラスデータ '!$A$3:$E$51,2,FALSE)),IF(K60="Bank transfer",IF(F60&lt;=18,VLOOKUP(J60,'クラスデータ '!$A$3:$E$51,5,FALSE),VLOOKUP(J60,'クラスデータ '!$A$3:$E$51,4,FALSE)),"")))</f>
        <v/>
      </c>
      <c r="S60" s="20" t="str">
        <f>IF($M60="","",VLOOKUP($M60,リスト!$E$2:$F$3,2,FALSE))</f>
        <v/>
      </c>
    </row>
    <row r="61" spans="1:19" x14ac:dyDescent="0.2">
      <c r="A61" s="59">
        <v>58</v>
      </c>
      <c r="B61" s="57"/>
      <c r="C61" s="57"/>
      <c r="D61" s="50"/>
      <c r="E61" s="68"/>
      <c r="F61" s="67" t="str">
        <f t="shared" si="1"/>
        <v/>
      </c>
      <c r="G61" s="50"/>
      <c r="H61" s="60"/>
      <c r="I61" s="60"/>
      <c r="J61" s="51"/>
      <c r="K61" s="51"/>
      <c r="L61" s="64"/>
      <c r="M61" s="51"/>
      <c r="N61" s="49"/>
      <c r="O61" s="29">
        <f t="shared" si="0"/>
        <v>0</v>
      </c>
      <c r="P61" s="55"/>
      <c r="Q61" s="48"/>
      <c r="R61" s="20" t="str">
        <f>IF(J61="","",IF(K61="PayPal",IF(F61&lt;=18,VLOOKUP(J61,'クラスデータ '!$A$3:$E$51,3,FALSE),VLOOKUP(J61,'クラスデータ '!$A$3:$E$51,2,FALSE)),IF(K61="Bank transfer",IF(F61&lt;=18,VLOOKUP(J61,'クラスデータ '!$A$3:$E$51,5,FALSE),VLOOKUP(J61,'クラスデータ '!$A$3:$E$51,4,FALSE)),"")))</f>
        <v/>
      </c>
      <c r="S61" s="20" t="str">
        <f>IF($M61="","",VLOOKUP($M61,リスト!$E$2:$F$3,2,FALSE))</f>
        <v/>
      </c>
    </row>
    <row r="62" spans="1:19" x14ac:dyDescent="0.2">
      <c r="A62" s="59">
        <v>59</v>
      </c>
      <c r="B62" s="57"/>
      <c r="C62" s="57"/>
      <c r="D62" s="50"/>
      <c r="E62" s="68"/>
      <c r="F62" s="67" t="str">
        <f t="shared" si="1"/>
        <v/>
      </c>
      <c r="G62" s="50"/>
      <c r="H62" s="60"/>
      <c r="I62" s="60"/>
      <c r="J62" s="51"/>
      <c r="K62" s="51"/>
      <c r="L62" s="64"/>
      <c r="M62" s="51"/>
      <c r="N62" s="49"/>
      <c r="O62" s="29">
        <f t="shared" si="0"/>
        <v>0</v>
      </c>
      <c r="P62" s="55"/>
      <c r="Q62" s="48"/>
      <c r="R62" s="20" t="str">
        <f>IF(J62="","",IF(K62="PayPal",IF(F62&lt;=18,VLOOKUP(J62,'クラスデータ '!$A$3:$E$51,3,FALSE),VLOOKUP(J62,'クラスデータ '!$A$3:$E$51,2,FALSE)),IF(K62="Bank transfer",IF(F62&lt;=18,VLOOKUP(J62,'クラスデータ '!$A$3:$E$51,5,FALSE),VLOOKUP(J62,'クラスデータ '!$A$3:$E$51,4,FALSE)),"")))</f>
        <v/>
      </c>
      <c r="S62" s="20" t="str">
        <f>IF($M62="","",VLOOKUP($M62,リスト!$E$2:$F$3,2,FALSE))</f>
        <v/>
      </c>
    </row>
    <row r="63" spans="1:19" x14ac:dyDescent="0.2">
      <c r="A63" s="59">
        <v>60</v>
      </c>
      <c r="B63" s="57"/>
      <c r="C63" s="57"/>
      <c r="D63" s="50"/>
      <c r="E63" s="68"/>
      <c r="F63" s="67" t="str">
        <f t="shared" si="1"/>
        <v/>
      </c>
      <c r="G63" s="50"/>
      <c r="H63" s="60"/>
      <c r="I63" s="60"/>
      <c r="J63" s="51"/>
      <c r="K63" s="51"/>
      <c r="L63" s="64"/>
      <c r="M63" s="51"/>
      <c r="N63" s="49"/>
      <c r="O63" s="29">
        <f t="shared" si="0"/>
        <v>0</v>
      </c>
      <c r="P63" s="55"/>
      <c r="Q63" s="48"/>
      <c r="R63" s="20" t="str">
        <f>IF(J63="","",IF(K63="PayPal",IF(F63&lt;=18,VLOOKUP(J63,'クラスデータ '!$A$3:$E$51,3,FALSE),VLOOKUP(J63,'クラスデータ '!$A$3:$E$51,2,FALSE)),IF(K63="Bank transfer",IF(F63&lt;=18,VLOOKUP(J63,'クラスデータ '!$A$3:$E$51,5,FALSE),VLOOKUP(J63,'クラスデータ '!$A$3:$E$51,4,FALSE)),"")))</f>
        <v/>
      </c>
      <c r="S63" s="20" t="str">
        <f>IF($M63="","",VLOOKUP($M63,リスト!$E$2:$F$3,2,FALSE))</f>
        <v/>
      </c>
    </row>
    <row r="64" spans="1:19" x14ac:dyDescent="0.2">
      <c r="A64" s="59">
        <v>61</v>
      </c>
      <c r="B64" s="57"/>
      <c r="C64" s="57"/>
      <c r="D64" s="50"/>
      <c r="E64" s="68"/>
      <c r="F64" s="67" t="str">
        <f t="shared" si="1"/>
        <v/>
      </c>
      <c r="G64" s="50"/>
      <c r="H64" s="60"/>
      <c r="I64" s="60"/>
      <c r="J64" s="51"/>
      <c r="K64" s="51"/>
      <c r="L64" s="64"/>
      <c r="M64" s="51"/>
      <c r="N64" s="49"/>
      <c r="O64" s="29">
        <f t="shared" si="0"/>
        <v>0</v>
      </c>
      <c r="P64" s="55"/>
      <c r="Q64" s="48"/>
      <c r="R64" s="20" t="str">
        <f>IF(J64="","",IF(K64="PayPal",IF(F64&lt;=18,VLOOKUP(J64,'クラスデータ '!$A$3:$E$51,3,FALSE),VLOOKUP(J64,'クラスデータ '!$A$3:$E$51,2,FALSE)),IF(K64="Bank transfer",IF(F64&lt;=18,VLOOKUP(J64,'クラスデータ '!$A$3:$E$51,5,FALSE),VLOOKUP(J64,'クラスデータ '!$A$3:$E$51,4,FALSE)),"")))</f>
        <v/>
      </c>
      <c r="S64" s="20" t="str">
        <f>IF($M64="","",VLOOKUP($M64,リスト!$E$2:$F$3,2,FALSE))</f>
        <v/>
      </c>
    </row>
    <row r="65" spans="1:19" x14ac:dyDescent="0.2">
      <c r="A65" s="59">
        <v>62</v>
      </c>
      <c r="B65" s="57"/>
      <c r="C65" s="57"/>
      <c r="D65" s="50"/>
      <c r="E65" s="68"/>
      <c r="F65" s="67" t="str">
        <f t="shared" si="1"/>
        <v/>
      </c>
      <c r="G65" s="50"/>
      <c r="H65" s="60"/>
      <c r="I65" s="60"/>
      <c r="J65" s="51"/>
      <c r="K65" s="51"/>
      <c r="L65" s="64"/>
      <c r="M65" s="51"/>
      <c r="N65" s="49"/>
      <c r="O65" s="29">
        <f t="shared" si="0"/>
        <v>0</v>
      </c>
      <c r="P65" s="55"/>
      <c r="Q65" s="48"/>
      <c r="R65" s="20" t="str">
        <f>IF(J65="","",IF(K65="PayPal",IF(F65&lt;=18,VLOOKUP(J65,'クラスデータ '!$A$3:$E$51,3,FALSE),VLOOKUP(J65,'クラスデータ '!$A$3:$E$51,2,FALSE)),IF(K65="Bank transfer",IF(F65&lt;=18,VLOOKUP(J65,'クラスデータ '!$A$3:$E$51,5,FALSE),VLOOKUP(J65,'クラスデータ '!$A$3:$E$51,4,FALSE)),"")))</f>
        <v/>
      </c>
      <c r="S65" s="20" t="str">
        <f>IF($M65="","",VLOOKUP($M65,リスト!$E$2:$F$3,2,FALSE))</f>
        <v/>
      </c>
    </row>
    <row r="66" spans="1:19" x14ac:dyDescent="0.2">
      <c r="A66" s="59">
        <v>63</v>
      </c>
      <c r="B66" s="57"/>
      <c r="C66" s="57"/>
      <c r="D66" s="50"/>
      <c r="E66" s="68"/>
      <c r="F66" s="67" t="str">
        <f t="shared" si="1"/>
        <v/>
      </c>
      <c r="G66" s="50"/>
      <c r="H66" s="60"/>
      <c r="I66" s="60"/>
      <c r="J66" s="51"/>
      <c r="K66" s="51"/>
      <c r="L66" s="64"/>
      <c r="M66" s="51"/>
      <c r="N66" s="49"/>
      <c r="O66" s="29">
        <f t="shared" si="0"/>
        <v>0</v>
      </c>
      <c r="P66" s="55"/>
      <c r="Q66" s="48"/>
      <c r="R66" s="20" t="str">
        <f>IF(J66="","",IF(K66="PayPal",IF(F66&lt;=18,VLOOKUP(J66,'クラスデータ '!$A$3:$E$51,3,FALSE),VLOOKUP(J66,'クラスデータ '!$A$3:$E$51,2,FALSE)),IF(K66="Bank transfer",IF(F66&lt;=18,VLOOKUP(J66,'クラスデータ '!$A$3:$E$51,5,FALSE),VLOOKUP(J66,'クラスデータ '!$A$3:$E$51,4,FALSE)),"")))</f>
        <v/>
      </c>
      <c r="S66" s="20" t="str">
        <f>IF($M66="","",VLOOKUP($M66,リスト!$E$2:$F$3,2,FALSE))</f>
        <v/>
      </c>
    </row>
    <row r="67" spans="1:19" x14ac:dyDescent="0.2">
      <c r="A67" s="59">
        <v>64</v>
      </c>
      <c r="B67" s="57"/>
      <c r="C67" s="57"/>
      <c r="D67" s="50"/>
      <c r="E67" s="68"/>
      <c r="F67" s="67" t="str">
        <f t="shared" si="1"/>
        <v/>
      </c>
      <c r="G67" s="50"/>
      <c r="H67" s="60"/>
      <c r="I67" s="60"/>
      <c r="J67" s="51"/>
      <c r="K67" s="51"/>
      <c r="L67" s="64"/>
      <c r="M67" s="51"/>
      <c r="N67" s="49"/>
      <c r="O67" s="29">
        <f t="shared" ref="O67:O130" si="2">SUM(R67,S67)</f>
        <v>0</v>
      </c>
      <c r="P67" s="55"/>
      <c r="Q67" s="48"/>
      <c r="R67" s="20" t="str">
        <f>IF(J67="","",IF(K67="PayPal",IF(F67&lt;=18,VLOOKUP(J67,'クラスデータ '!$A$3:$E$51,3,FALSE),VLOOKUP(J67,'クラスデータ '!$A$3:$E$51,2,FALSE)),IF(K67="Bank transfer",IF(F67&lt;=18,VLOOKUP(J67,'クラスデータ '!$A$3:$E$51,5,FALSE),VLOOKUP(J67,'クラスデータ '!$A$3:$E$51,4,FALSE)),"")))</f>
        <v/>
      </c>
      <c r="S67" s="20" t="str">
        <f>IF($M67="","",VLOOKUP($M67,リスト!$E$2:$F$3,2,FALSE))</f>
        <v/>
      </c>
    </row>
    <row r="68" spans="1:19" x14ac:dyDescent="0.2">
      <c r="A68" s="59">
        <v>65</v>
      </c>
      <c r="B68" s="57"/>
      <c r="C68" s="57"/>
      <c r="D68" s="50"/>
      <c r="E68" s="68"/>
      <c r="F68" s="67" t="str">
        <f t="shared" ref="F68:F131" si="3">IF(E68="","",DATEDIF(E68,"2019/3/31","Y"))</f>
        <v/>
      </c>
      <c r="G68" s="50"/>
      <c r="H68" s="60"/>
      <c r="I68" s="60"/>
      <c r="J68" s="51"/>
      <c r="K68" s="51"/>
      <c r="L68" s="64"/>
      <c r="M68" s="51"/>
      <c r="N68" s="49"/>
      <c r="O68" s="29">
        <f t="shared" si="2"/>
        <v>0</v>
      </c>
      <c r="P68" s="55"/>
      <c r="Q68" s="48"/>
      <c r="R68" s="20" t="str">
        <f>IF(J68="","",IF(K68="PayPal",IF(F68&lt;=18,VLOOKUP(J68,'クラスデータ '!$A$3:$E$51,3,FALSE),VLOOKUP(J68,'クラスデータ '!$A$3:$E$51,2,FALSE)),IF(K68="Bank transfer",IF(F68&lt;=18,VLOOKUP(J68,'クラスデータ '!$A$3:$E$51,5,FALSE),VLOOKUP(J68,'クラスデータ '!$A$3:$E$51,4,FALSE)),"")))</f>
        <v/>
      </c>
      <c r="S68" s="20" t="str">
        <f>IF($M68="","",VLOOKUP($M68,リスト!$E$2:$F$3,2,FALSE))</f>
        <v/>
      </c>
    </row>
    <row r="69" spans="1:19" x14ac:dyDescent="0.2">
      <c r="A69" s="59">
        <v>66</v>
      </c>
      <c r="B69" s="57"/>
      <c r="C69" s="57"/>
      <c r="D69" s="50"/>
      <c r="E69" s="68"/>
      <c r="F69" s="67" t="str">
        <f t="shared" si="3"/>
        <v/>
      </c>
      <c r="G69" s="50"/>
      <c r="H69" s="60"/>
      <c r="I69" s="60"/>
      <c r="J69" s="51"/>
      <c r="K69" s="51"/>
      <c r="L69" s="64"/>
      <c r="M69" s="51"/>
      <c r="N69" s="49"/>
      <c r="O69" s="29">
        <f t="shared" si="2"/>
        <v>0</v>
      </c>
      <c r="P69" s="55"/>
      <c r="Q69" s="48"/>
      <c r="R69" s="20" t="str">
        <f>IF(J69="","",IF(K69="PayPal",IF(F69&lt;=18,VLOOKUP(J69,'クラスデータ '!$A$3:$E$51,3,FALSE),VLOOKUP(J69,'クラスデータ '!$A$3:$E$51,2,FALSE)),IF(K69="Bank transfer",IF(F69&lt;=18,VLOOKUP(J69,'クラスデータ '!$A$3:$E$51,5,FALSE),VLOOKUP(J69,'クラスデータ '!$A$3:$E$51,4,FALSE)),"")))</f>
        <v/>
      </c>
      <c r="S69" s="20" t="str">
        <f>IF($M69="","",VLOOKUP($M69,リスト!$E$2:$F$3,2,FALSE))</f>
        <v/>
      </c>
    </row>
    <row r="70" spans="1:19" x14ac:dyDescent="0.2">
      <c r="A70" s="59">
        <v>67</v>
      </c>
      <c r="B70" s="57"/>
      <c r="C70" s="57"/>
      <c r="D70" s="50"/>
      <c r="E70" s="68"/>
      <c r="F70" s="67" t="str">
        <f t="shared" si="3"/>
        <v/>
      </c>
      <c r="G70" s="50"/>
      <c r="H70" s="60"/>
      <c r="I70" s="60"/>
      <c r="J70" s="51"/>
      <c r="K70" s="51"/>
      <c r="L70" s="64"/>
      <c r="M70" s="51"/>
      <c r="N70" s="49"/>
      <c r="O70" s="29">
        <f t="shared" si="2"/>
        <v>0</v>
      </c>
      <c r="P70" s="55"/>
      <c r="Q70" s="48"/>
      <c r="R70" s="20" t="str">
        <f>IF(J70="","",IF(K70="PayPal",IF(F70&lt;=18,VLOOKUP(J70,'クラスデータ '!$A$3:$E$51,3,FALSE),VLOOKUP(J70,'クラスデータ '!$A$3:$E$51,2,FALSE)),IF(K70="Bank transfer",IF(F70&lt;=18,VLOOKUP(J70,'クラスデータ '!$A$3:$E$51,5,FALSE),VLOOKUP(J70,'クラスデータ '!$A$3:$E$51,4,FALSE)),"")))</f>
        <v/>
      </c>
      <c r="S70" s="20" t="str">
        <f>IF($M70="","",VLOOKUP($M70,リスト!$E$2:$F$3,2,FALSE))</f>
        <v/>
      </c>
    </row>
    <row r="71" spans="1:19" x14ac:dyDescent="0.2">
      <c r="A71" s="59">
        <v>68</v>
      </c>
      <c r="B71" s="57"/>
      <c r="C71" s="57"/>
      <c r="D71" s="50"/>
      <c r="E71" s="68"/>
      <c r="F71" s="67" t="str">
        <f t="shared" si="3"/>
        <v/>
      </c>
      <c r="G71" s="50"/>
      <c r="H71" s="60"/>
      <c r="I71" s="60"/>
      <c r="J71" s="51"/>
      <c r="K71" s="51"/>
      <c r="L71" s="64"/>
      <c r="M71" s="51"/>
      <c r="N71" s="49"/>
      <c r="O71" s="29">
        <f t="shared" si="2"/>
        <v>0</v>
      </c>
      <c r="P71" s="55"/>
      <c r="Q71" s="48"/>
      <c r="R71" s="20" t="str">
        <f>IF(J71="","",IF(K71="PayPal",IF(F71&lt;=18,VLOOKUP(J71,'クラスデータ '!$A$3:$E$51,3,FALSE),VLOOKUP(J71,'クラスデータ '!$A$3:$E$51,2,FALSE)),IF(K71="Bank transfer",IF(F71&lt;=18,VLOOKUP(J71,'クラスデータ '!$A$3:$E$51,5,FALSE),VLOOKUP(J71,'クラスデータ '!$A$3:$E$51,4,FALSE)),"")))</f>
        <v/>
      </c>
      <c r="S71" s="20" t="str">
        <f>IF($M71="","",VLOOKUP($M71,リスト!$E$2:$F$3,2,FALSE))</f>
        <v/>
      </c>
    </row>
    <row r="72" spans="1:19" x14ac:dyDescent="0.2">
      <c r="A72" s="59">
        <v>69</v>
      </c>
      <c r="B72" s="57"/>
      <c r="C72" s="57"/>
      <c r="D72" s="50"/>
      <c r="E72" s="68"/>
      <c r="F72" s="67" t="str">
        <f t="shared" si="3"/>
        <v/>
      </c>
      <c r="G72" s="50"/>
      <c r="H72" s="60"/>
      <c r="I72" s="60"/>
      <c r="J72" s="51"/>
      <c r="K72" s="51"/>
      <c r="L72" s="64"/>
      <c r="M72" s="51"/>
      <c r="N72" s="49"/>
      <c r="O72" s="29">
        <f t="shared" si="2"/>
        <v>0</v>
      </c>
      <c r="P72" s="55"/>
      <c r="Q72" s="48"/>
      <c r="R72" s="20" t="str">
        <f>IF(J72="","",IF(K72="PayPal",IF(F72&lt;=18,VLOOKUP(J72,'クラスデータ '!$A$3:$E$51,3,FALSE),VLOOKUP(J72,'クラスデータ '!$A$3:$E$51,2,FALSE)),IF(K72="Bank transfer",IF(F72&lt;=18,VLOOKUP(J72,'クラスデータ '!$A$3:$E$51,5,FALSE),VLOOKUP(J72,'クラスデータ '!$A$3:$E$51,4,FALSE)),"")))</f>
        <v/>
      </c>
      <c r="S72" s="20" t="str">
        <f>IF($M72="","",VLOOKUP($M72,リスト!$E$2:$F$3,2,FALSE))</f>
        <v/>
      </c>
    </row>
    <row r="73" spans="1:19" x14ac:dyDescent="0.2">
      <c r="A73" s="59">
        <v>70</v>
      </c>
      <c r="B73" s="57"/>
      <c r="C73" s="57"/>
      <c r="D73" s="50"/>
      <c r="E73" s="68"/>
      <c r="F73" s="67" t="str">
        <f t="shared" si="3"/>
        <v/>
      </c>
      <c r="G73" s="50"/>
      <c r="H73" s="60"/>
      <c r="I73" s="60"/>
      <c r="J73" s="51"/>
      <c r="K73" s="51"/>
      <c r="L73" s="64"/>
      <c r="M73" s="51"/>
      <c r="N73" s="49"/>
      <c r="O73" s="29">
        <f t="shared" si="2"/>
        <v>0</v>
      </c>
      <c r="P73" s="55"/>
      <c r="Q73" s="48"/>
      <c r="R73" s="20" t="str">
        <f>IF(J73="","",IF(K73="PayPal",IF(F73&lt;=18,VLOOKUP(J73,'クラスデータ '!$A$3:$E$51,3,FALSE),VLOOKUP(J73,'クラスデータ '!$A$3:$E$51,2,FALSE)),IF(K73="Bank transfer",IF(F73&lt;=18,VLOOKUP(J73,'クラスデータ '!$A$3:$E$51,5,FALSE),VLOOKUP(J73,'クラスデータ '!$A$3:$E$51,4,FALSE)),"")))</f>
        <v/>
      </c>
      <c r="S73" s="20" t="str">
        <f>IF($M73="","",VLOOKUP($M73,リスト!$E$2:$F$3,2,FALSE))</f>
        <v/>
      </c>
    </row>
    <row r="74" spans="1:19" x14ac:dyDescent="0.2">
      <c r="A74" s="59">
        <v>71</v>
      </c>
      <c r="B74" s="57"/>
      <c r="C74" s="57"/>
      <c r="D74" s="50"/>
      <c r="E74" s="68"/>
      <c r="F74" s="67" t="str">
        <f t="shared" si="3"/>
        <v/>
      </c>
      <c r="G74" s="50"/>
      <c r="H74" s="60"/>
      <c r="I74" s="60"/>
      <c r="J74" s="51"/>
      <c r="K74" s="51"/>
      <c r="L74" s="64"/>
      <c r="M74" s="51"/>
      <c r="N74" s="49"/>
      <c r="O74" s="29">
        <f t="shared" si="2"/>
        <v>0</v>
      </c>
      <c r="P74" s="55"/>
      <c r="Q74" s="48"/>
      <c r="R74" s="20" t="str">
        <f>IF(J74="","",IF(K74="PayPal",IF(F74&lt;=18,VLOOKUP(J74,'クラスデータ '!$A$3:$E$51,3,FALSE),VLOOKUP(J74,'クラスデータ '!$A$3:$E$51,2,FALSE)),IF(K74="Bank transfer",IF(F74&lt;=18,VLOOKUP(J74,'クラスデータ '!$A$3:$E$51,5,FALSE),VLOOKUP(J74,'クラスデータ '!$A$3:$E$51,4,FALSE)),"")))</f>
        <v/>
      </c>
      <c r="S74" s="20" t="str">
        <f>IF($M74="","",VLOOKUP($M74,リスト!$E$2:$F$3,2,FALSE))</f>
        <v/>
      </c>
    </row>
    <row r="75" spans="1:19" x14ac:dyDescent="0.2">
      <c r="A75" s="59">
        <v>72</v>
      </c>
      <c r="B75" s="57"/>
      <c r="C75" s="57"/>
      <c r="D75" s="50"/>
      <c r="E75" s="68"/>
      <c r="F75" s="67" t="str">
        <f t="shared" si="3"/>
        <v/>
      </c>
      <c r="G75" s="50"/>
      <c r="H75" s="60"/>
      <c r="I75" s="60"/>
      <c r="J75" s="51"/>
      <c r="K75" s="51"/>
      <c r="L75" s="64"/>
      <c r="M75" s="51"/>
      <c r="N75" s="49"/>
      <c r="O75" s="29">
        <f t="shared" si="2"/>
        <v>0</v>
      </c>
      <c r="P75" s="55"/>
      <c r="Q75" s="48"/>
      <c r="R75" s="20" t="str">
        <f>IF(J75="","",IF(K75="PayPal",IF(F75&lt;=18,VLOOKUP(J75,'クラスデータ '!$A$3:$E$51,3,FALSE),VLOOKUP(J75,'クラスデータ '!$A$3:$E$51,2,FALSE)),IF(K75="Bank transfer",IF(F75&lt;=18,VLOOKUP(J75,'クラスデータ '!$A$3:$E$51,5,FALSE),VLOOKUP(J75,'クラスデータ '!$A$3:$E$51,4,FALSE)),"")))</f>
        <v/>
      </c>
      <c r="S75" s="20" t="str">
        <f>IF($M75="","",VLOOKUP($M75,リスト!$E$2:$F$3,2,FALSE))</f>
        <v/>
      </c>
    </row>
    <row r="76" spans="1:19" x14ac:dyDescent="0.2">
      <c r="A76" s="59">
        <v>73</v>
      </c>
      <c r="B76" s="57"/>
      <c r="C76" s="57"/>
      <c r="D76" s="50"/>
      <c r="E76" s="68"/>
      <c r="F76" s="67" t="str">
        <f t="shared" si="3"/>
        <v/>
      </c>
      <c r="G76" s="50"/>
      <c r="H76" s="60"/>
      <c r="I76" s="60"/>
      <c r="J76" s="51"/>
      <c r="K76" s="51"/>
      <c r="L76" s="64"/>
      <c r="M76" s="51"/>
      <c r="N76" s="49"/>
      <c r="O76" s="29">
        <f t="shared" si="2"/>
        <v>0</v>
      </c>
      <c r="P76" s="55"/>
      <c r="Q76" s="48"/>
      <c r="R76" s="20" t="str">
        <f>IF(J76="","",IF(K76="PayPal",IF(F76&lt;=18,VLOOKUP(J76,'クラスデータ '!$A$3:$E$51,3,FALSE),VLOOKUP(J76,'クラスデータ '!$A$3:$E$51,2,FALSE)),IF(K76="Bank transfer",IF(F76&lt;=18,VLOOKUP(J76,'クラスデータ '!$A$3:$E$51,5,FALSE),VLOOKUP(J76,'クラスデータ '!$A$3:$E$51,4,FALSE)),"")))</f>
        <v/>
      </c>
      <c r="S76" s="20" t="str">
        <f>IF($M76="","",VLOOKUP($M76,リスト!$E$2:$F$3,2,FALSE))</f>
        <v/>
      </c>
    </row>
    <row r="77" spans="1:19" x14ac:dyDescent="0.2">
      <c r="A77" s="59">
        <v>74</v>
      </c>
      <c r="B77" s="57"/>
      <c r="C77" s="57"/>
      <c r="D77" s="50"/>
      <c r="E77" s="68"/>
      <c r="F77" s="67" t="str">
        <f t="shared" si="3"/>
        <v/>
      </c>
      <c r="G77" s="50"/>
      <c r="H77" s="60"/>
      <c r="I77" s="60"/>
      <c r="J77" s="51"/>
      <c r="K77" s="51"/>
      <c r="L77" s="64"/>
      <c r="M77" s="51"/>
      <c r="N77" s="49"/>
      <c r="O77" s="29">
        <f t="shared" si="2"/>
        <v>0</v>
      </c>
      <c r="P77" s="55"/>
      <c r="Q77" s="48"/>
      <c r="R77" s="20" t="str">
        <f>IF(J77="","",IF(K77="PayPal",IF(F77&lt;=18,VLOOKUP(J77,'クラスデータ '!$A$3:$E$51,3,FALSE),VLOOKUP(J77,'クラスデータ '!$A$3:$E$51,2,FALSE)),IF(K77="Bank transfer",IF(F77&lt;=18,VLOOKUP(J77,'クラスデータ '!$A$3:$E$51,5,FALSE),VLOOKUP(J77,'クラスデータ '!$A$3:$E$51,4,FALSE)),"")))</f>
        <v/>
      </c>
      <c r="S77" s="20" t="str">
        <f>IF($M77="","",VLOOKUP($M77,リスト!$E$2:$F$3,2,FALSE))</f>
        <v/>
      </c>
    </row>
    <row r="78" spans="1:19" x14ac:dyDescent="0.2">
      <c r="A78" s="59">
        <v>75</v>
      </c>
      <c r="B78" s="57"/>
      <c r="C78" s="57"/>
      <c r="D78" s="50"/>
      <c r="E78" s="68"/>
      <c r="F78" s="67" t="str">
        <f t="shared" si="3"/>
        <v/>
      </c>
      <c r="G78" s="50"/>
      <c r="H78" s="60"/>
      <c r="I78" s="60"/>
      <c r="J78" s="51"/>
      <c r="K78" s="51"/>
      <c r="L78" s="64"/>
      <c r="M78" s="51"/>
      <c r="N78" s="49"/>
      <c r="O78" s="29">
        <f t="shared" si="2"/>
        <v>0</v>
      </c>
      <c r="P78" s="55"/>
      <c r="Q78" s="48"/>
      <c r="R78" s="20" t="str">
        <f>IF(J78="","",IF(K78="PayPal",IF(F78&lt;=18,VLOOKUP(J78,'クラスデータ '!$A$3:$E$51,3,FALSE),VLOOKUP(J78,'クラスデータ '!$A$3:$E$51,2,FALSE)),IF(K78="Bank transfer",IF(F78&lt;=18,VLOOKUP(J78,'クラスデータ '!$A$3:$E$51,5,FALSE),VLOOKUP(J78,'クラスデータ '!$A$3:$E$51,4,FALSE)),"")))</f>
        <v/>
      </c>
      <c r="S78" s="20" t="str">
        <f>IF($M78="","",VLOOKUP($M78,リスト!$E$2:$F$3,2,FALSE))</f>
        <v/>
      </c>
    </row>
    <row r="79" spans="1:19" x14ac:dyDescent="0.2">
      <c r="A79" s="59">
        <v>76</v>
      </c>
      <c r="B79" s="57"/>
      <c r="C79" s="57"/>
      <c r="D79" s="50"/>
      <c r="E79" s="68"/>
      <c r="F79" s="67" t="str">
        <f t="shared" si="3"/>
        <v/>
      </c>
      <c r="G79" s="50"/>
      <c r="H79" s="60"/>
      <c r="I79" s="60"/>
      <c r="J79" s="51"/>
      <c r="K79" s="51"/>
      <c r="L79" s="64"/>
      <c r="M79" s="51"/>
      <c r="N79" s="49"/>
      <c r="O79" s="29">
        <f t="shared" si="2"/>
        <v>0</v>
      </c>
      <c r="P79" s="55"/>
      <c r="Q79" s="48"/>
      <c r="R79" s="20" t="str">
        <f>IF(J79="","",IF(K79="PayPal",IF(F79&lt;=18,VLOOKUP(J79,'クラスデータ '!$A$3:$E$51,3,FALSE),VLOOKUP(J79,'クラスデータ '!$A$3:$E$51,2,FALSE)),IF(K79="Bank transfer",IF(F79&lt;=18,VLOOKUP(J79,'クラスデータ '!$A$3:$E$51,5,FALSE),VLOOKUP(J79,'クラスデータ '!$A$3:$E$51,4,FALSE)),"")))</f>
        <v/>
      </c>
      <c r="S79" s="20" t="str">
        <f>IF($M79="","",VLOOKUP($M79,リスト!$E$2:$F$3,2,FALSE))</f>
        <v/>
      </c>
    </row>
    <row r="80" spans="1:19" x14ac:dyDescent="0.2">
      <c r="A80" s="59">
        <v>77</v>
      </c>
      <c r="B80" s="57"/>
      <c r="C80" s="57"/>
      <c r="D80" s="50"/>
      <c r="E80" s="68"/>
      <c r="F80" s="67" t="str">
        <f t="shared" si="3"/>
        <v/>
      </c>
      <c r="G80" s="50"/>
      <c r="H80" s="60"/>
      <c r="I80" s="60"/>
      <c r="J80" s="51"/>
      <c r="K80" s="51"/>
      <c r="L80" s="64"/>
      <c r="M80" s="51"/>
      <c r="N80" s="49"/>
      <c r="O80" s="29">
        <f t="shared" si="2"/>
        <v>0</v>
      </c>
      <c r="P80" s="55"/>
      <c r="Q80" s="48"/>
      <c r="R80" s="20" t="str">
        <f>IF(J80="","",IF(K80="PayPal",IF(F80&lt;=18,VLOOKUP(J80,'クラスデータ '!$A$3:$E$51,3,FALSE),VLOOKUP(J80,'クラスデータ '!$A$3:$E$51,2,FALSE)),IF(K80="Bank transfer",IF(F80&lt;=18,VLOOKUP(J80,'クラスデータ '!$A$3:$E$51,5,FALSE),VLOOKUP(J80,'クラスデータ '!$A$3:$E$51,4,FALSE)),"")))</f>
        <v/>
      </c>
      <c r="S80" s="20" t="str">
        <f>IF($M80="","",VLOOKUP($M80,リスト!$E$2:$F$3,2,FALSE))</f>
        <v/>
      </c>
    </row>
    <row r="81" spans="1:19" x14ac:dyDescent="0.2">
      <c r="A81" s="59">
        <v>78</v>
      </c>
      <c r="B81" s="57"/>
      <c r="C81" s="57"/>
      <c r="D81" s="50"/>
      <c r="E81" s="68"/>
      <c r="F81" s="67" t="str">
        <f t="shared" si="3"/>
        <v/>
      </c>
      <c r="G81" s="50"/>
      <c r="H81" s="60"/>
      <c r="I81" s="60"/>
      <c r="J81" s="51"/>
      <c r="K81" s="51"/>
      <c r="L81" s="64"/>
      <c r="M81" s="51"/>
      <c r="N81" s="49"/>
      <c r="O81" s="29">
        <f t="shared" si="2"/>
        <v>0</v>
      </c>
      <c r="P81" s="55"/>
      <c r="Q81" s="48"/>
      <c r="R81" s="20" t="str">
        <f>IF(J81="","",IF(K81="PayPal",IF(F81&lt;=18,VLOOKUP(J81,'クラスデータ '!$A$3:$E$51,3,FALSE),VLOOKUP(J81,'クラスデータ '!$A$3:$E$51,2,FALSE)),IF(K81="Bank transfer",IF(F81&lt;=18,VLOOKUP(J81,'クラスデータ '!$A$3:$E$51,5,FALSE),VLOOKUP(J81,'クラスデータ '!$A$3:$E$51,4,FALSE)),"")))</f>
        <v/>
      </c>
      <c r="S81" s="20" t="str">
        <f>IF($M81="","",VLOOKUP($M81,リスト!$E$2:$F$3,2,FALSE))</f>
        <v/>
      </c>
    </row>
    <row r="82" spans="1:19" x14ac:dyDescent="0.2">
      <c r="A82" s="59">
        <v>79</v>
      </c>
      <c r="B82" s="57"/>
      <c r="C82" s="57"/>
      <c r="D82" s="50"/>
      <c r="E82" s="68"/>
      <c r="F82" s="67" t="str">
        <f t="shared" si="3"/>
        <v/>
      </c>
      <c r="G82" s="50"/>
      <c r="H82" s="60"/>
      <c r="I82" s="60"/>
      <c r="J82" s="51"/>
      <c r="K82" s="51"/>
      <c r="L82" s="64"/>
      <c r="M82" s="51"/>
      <c r="N82" s="49"/>
      <c r="O82" s="29">
        <f t="shared" si="2"/>
        <v>0</v>
      </c>
      <c r="P82" s="55"/>
      <c r="Q82" s="48"/>
      <c r="R82" s="20" t="str">
        <f>IF(J82="","",IF(K82="PayPal",IF(F82&lt;=18,VLOOKUP(J82,'クラスデータ '!$A$3:$E$51,3,FALSE),VLOOKUP(J82,'クラスデータ '!$A$3:$E$51,2,FALSE)),IF(K82="Bank transfer",IF(F82&lt;=18,VLOOKUP(J82,'クラスデータ '!$A$3:$E$51,5,FALSE),VLOOKUP(J82,'クラスデータ '!$A$3:$E$51,4,FALSE)),"")))</f>
        <v/>
      </c>
      <c r="S82" s="20" t="str">
        <f>IF($M82="","",VLOOKUP($M82,リスト!$E$2:$F$3,2,FALSE))</f>
        <v/>
      </c>
    </row>
    <row r="83" spans="1:19" x14ac:dyDescent="0.2">
      <c r="A83" s="59">
        <v>80</v>
      </c>
      <c r="B83" s="57"/>
      <c r="C83" s="57"/>
      <c r="D83" s="50"/>
      <c r="E83" s="68"/>
      <c r="F83" s="67" t="str">
        <f t="shared" si="3"/>
        <v/>
      </c>
      <c r="G83" s="50"/>
      <c r="H83" s="60"/>
      <c r="I83" s="60"/>
      <c r="J83" s="51"/>
      <c r="K83" s="51"/>
      <c r="L83" s="64"/>
      <c r="M83" s="51"/>
      <c r="N83" s="49"/>
      <c r="O83" s="29">
        <f t="shared" si="2"/>
        <v>0</v>
      </c>
      <c r="P83" s="55"/>
      <c r="Q83" s="48"/>
      <c r="R83" s="20" t="str">
        <f>IF(J83="","",IF(K83="PayPal",IF(F83&lt;=18,VLOOKUP(J83,'クラスデータ '!$A$3:$E$51,3,FALSE),VLOOKUP(J83,'クラスデータ '!$A$3:$E$51,2,FALSE)),IF(K83="Bank transfer",IF(F83&lt;=18,VLOOKUP(J83,'クラスデータ '!$A$3:$E$51,5,FALSE),VLOOKUP(J83,'クラスデータ '!$A$3:$E$51,4,FALSE)),"")))</f>
        <v/>
      </c>
      <c r="S83" s="20" t="str">
        <f>IF($M83="","",VLOOKUP($M83,リスト!$E$2:$F$3,2,FALSE))</f>
        <v/>
      </c>
    </row>
    <row r="84" spans="1:19" x14ac:dyDescent="0.2">
      <c r="A84" s="59">
        <v>81</v>
      </c>
      <c r="B84" s="57"/>
      <c r="C84" s="57"/>
      <c r="D84" s="50"/>
      <c r="E84" s="68"/>
      <c r="F84" s="67" t="str">
        <f t="shared" si="3"/>
        <v/>
      </c>
      <c r="G84" s="50"/>
      <c r="H84" s="60"/>
      <c r="I84" s="60"/>
      <c r="J84" s="51"/>
      <c r="K84" s="51"/>
      <c r="L84" s="64"/>
      <c r="M84" s="51"/>
      <c r="N84" s="49"/>
      <c r="O84" s="29">
        <f t="shared" si="2"/>
        <v>0</v>
      </c>
      <c r="P84" s="55"/>
      <c r="Q84" s="48"/>
      <c r="R84" s="20" t="str">
        <f>IF(J84="","",IF(K84="PayPal",IF(F84&lt;=18,VLOOKUP(J84,'クラスデータ '!$A$3:$E$51,3,FALSE),VLOOKUP(J84,'クラスデータ '!$A$3:$E$51,2,FALSE)),IF(K84="Bank transfer",IF(F84&lt;=18,VLOOKUP(J84,'クラスデータ '!$A$3:$E$51,5,FALSE),VLOOKUP(J84,'クラスデータ '!$A$3:$E$51,4,FALSE)),"")))</f>
        <v/>
      </c>
      <c r="S84" s="20" t="str">
        <f>IF($M84="","",VLOOKUP($M84,リスト!$E$2:$F$3,2,FALSE))</f>
        <v/>
      </c>
    </row>
    <row r="85" spans="1:19" x14ac:dyDescent="0.2">
      <c r="A85" s="59">
        <v>82</v>
      </c>
      <c r="B85" s="57"/>
      <c r="C85" s="57"/>
      <c r="D85" s="50"/>
      <c r="E85" s="68"/>
      <c r="F85" s="67" t="str">
        <f t="shared" si="3"/>
        <v/>
      </c>
      <c r="G85" s="50"/>
      <c r="H85" s="60"/>
      <c r="I85" s="60"/>
      <c r="J85" s="51"/>
      <c r="K85" s="51"/>
      <c r="L85" s="64"/>
      <c r="M85" s="51"/>
      <c r="N85" s="49"/>
      <c r="O85" s="29">
        <f t="shared" si="2"/>
        <v>0</v>
      </c>
      <c r="P85" s="55"/>
      <c r="Q85" s="48"/>
      <c r="R85" s="20" t="str">
        <f>IF(J85="","",IF(K85="PayPal",IF(F85&lt;=18,VLOOKUP(J85,'クラスデータ '!$A$3:$E$51,3,FALSE),VLOOKUP(J85,'クラスデータ '!$A$3:$E$51,2,FALSE)),IF(K85="Bank transfer",IF(F85&lt;=18,VLOOKUP(J85,'クラスデータ '!$A$3:$E$51,5,FALSE),VLOOKUP(J85,'クラスデータ '!$A$3:$E$51,4,FALSE)),"")))</f>
        <v/>
      </c>
      <c r="S85" s="20" t="str">
        <f>IF($M85="","",VLOOKUP($M85,リスト!$E$2:$F$3,2,FALSE))</f>
        <v/>
      </c>
    </row>
    <row r="86" spans="1:19" x14ac:dyDescent="0.2">
      <c r="A86" s="59">
        <v>83</v>
      </c>
      <c r="B86" s="57"/>
      <c r="C86" s="57"/>
      <c r="D86" s="50"/>
      <c r="E86" s="68"/>
      <c r="F86" s="67" t="str">
        <f t="shared" si="3"/>
        <v/>
      </c>
      <c r="G86" s="50"/>
      <c r="H86" s="60"/>
      <c r="I86" s="60"/>
      <c r="J86" s="51"/>
      <c r="K86" s="51"/>
      <c r="L86" s="64"/>
      <c r="M86" s="51"/>
      <c r="N86" s="49"/>
      <c r="O86" s="29">
        <f t="shared" si="2"/>
        <v>0</v>
      </c>
      <c r="P86" s="55"/>
      <c r="Q86" s="48"/>
      <c r="R86" s="20" t="str">
        <f>IF(J86="","",IF(K86="PayPal",IF(F86&lt;=18,VLOOKUP(J86,'クラスデータ '!$A$3:$E$51,3,FALSE),VLOOKUP(J86,'クラスデータ '!$A$3:$E$51,2,FALSE)),IF(K86="Bank transfer",IF(F86&lt;=18,VLOOKUP(J86,'クラスデータ '!$A$3:$E$51,5,FALSE),VLOOKUP(J86,'クラスデータ '!$A$3:$E$51,4,FALSE)),"")))</f>
        <v/>
      </c>
      <c r="S86" s="20" t="str">
        <f>IF($M86="","",VLOOKUP($M86,リスト!$E$2:$F$3,2,FALSE))</f>
        <v/>
      </c>
    </row>
    <row r="87" spans="1:19" x14ac:dyDescent="0.2">
      <c r="A87" s="59">
        <v>84</v>
      </c>
      <c r="B87" s="57"/>
      <c r="C87" s="57"/>
      <c r="D87" s="50"/>
      <c r="E87" s="68"/>
      <c r="F87" s="67" t="str">
        <f t="shared" si="3"/>
        <v/>
      </c>
      <c r="G87" s="50"/>
      <c r="H87" s="60"/>
      <c r="I87" s="60"/>
      <c r="J87" s="51"/>
      <c r="K87" s="51"/>
      <c r="L87" s="64"/>
      <c r="M87" s="51"/>
      <c r="N87" s="49"/>
      <c r="O87" s="29">
        <f t="shared" si="2"/>
        <v>0</v>
      </c>
      <c r="P87" s="55"/>
      <c r="Q87" s="48"/>
      <c r="R87" s="20" t="str">
        <f>IF(J87="","",IF(K87="PayPal",IF(F87&lt;=18,VLOOKUP(J87,'クラスデータ '!$A$3:$E$51,3,FALSE),VLOOKUP(J87,'クラスデータ '!$A$3:$E$51,2,FALSE)),IF(K87="Bank transfer",IF(F87&lt;=18,VLOOKUP(J87,'クラスデータ '!$A$3:$E$51,5,FALSE),VLOOKUP(J87,'クラスデータ '!$A$3:$E$51,4,FALSE)),"")))</f>
        <v/>
      </c>
      <c r="S87" s="20" t="str">
        <f>IF($M87="","",VLOOKUP($M87,リスト!$E$2:$F$3,2,FALSE))</f>
        <v/>
      </c>
    </row>
    <row r="88" spans="1:19" x14ac:dyDescent="0.2">
      <c r="A88" s="59">
        <v>85</v>
      </c>
      <c r="B88" s="57"/>
      <c r="C88" s="57"/>
      <c r="D88" s="50"/>
      <c r="E88" s="68"/>
      <c r="F88" s="67" t="str">
        <f t="shared" si="3"/>
        <v/>
      </c>
      <c r="G88" s="50"/>
      <c r="H88" s="60"/>
      <c r="I88" s="60"/>
      <c r="J88" s="51"/>
      <c r="K88" s="51"/>
      <c r="L88" s="64"/>
      <c r="M88" s="51"/>
      <c r="N88" s="49"/>
      <c r="O88" s="29">
        <f t="shared" si="2"/>
        <v>0</v>
      </c>
      <c r="P88" s="55"/>
      <c r="Q88" s="48"/>
      <c r="R88" s="20" t="str">
        <f>IF(J88="","",IF(K88="PayPal",IF(F88&lt;=18,VLOOKUP(J88,'クラスデータ '!$A$3:$E$51,3,FALSE),VLOOKUP(J88,'クラスデータ '!$A$3:$E$51,2,FALSE)),IF(K88="Bank transfer",IF(F88&lt;=18,VLOOKUP(J88,'クラスデータ '!$A$3:$E$51,5,FALSE),VLOOKUP(J88,'クラスデータ '!$A$3:$E$51,4,FALSE)),"")))</f>
        <v/>
      </c>
      <c r="S88" s="20" t="str">
        <f>IF($M88="","",VLOOKUP($M88,リスト!$E$2:$F$3,2,FALSE))</f>
        <v/>
      </c>
    </row>
    <row r="89" spans="1:19" x14ac:dyDescent="0.2">
      <c r="A89" s="59">
        <v>86</v>
      </c>
      <c r="B89" s="57"/>
      <c r="C89" s="57"/>
      <c r="D89" s="50"/>
      <c r="E89" s="68"/>
      <c r="F89" s="67" t="str">
        <f t="shared" si="3"/>
        <v/>
      </c>
      <c r="G89" s="50"/>
      <c r="H89" s="60"/>
      <c r="I89" s="60"/>
      <c r="J89" s="51"/>
      <c r="K89" s="51"/>
      <c r="L89" s="64"/>
      <c r="M89" s="51"/>
      <c r="N89" s="49"/>
      <c r="O89" s="29">
        <f t="shared" si="2"/>
        <v>0</v>
      </c>
      <c r="P89" s="55"/>
      <c r="Q89" s="48"/>
      <c r="R89" s="20" t="str">
        <f>IF(J89="","",IF(K89="PayPal",IF(F89&lt;=18,VLOOKUP(J89,'クラスデータ '!$A$3:$E$51,3,FALSE),VLOOKUP(J89,'クラスデータ '!$A$3:$E$51,2,FALSE)),IF(K89="Bank transfer",IF(F89&lt;=18,VLOOKUP(J89,'クラスデータ '!$A$3:$E$51,5,FALSE),VLOOKUP(J89,'クラスデータ '!$A$3:$E$51,4,FALSE)),"")))</f>
        <v/>
      </c>
      <c r="S89" s="20" t="str">
        <f>IF($M89="","",VLOOKUP($M89,リスト!$E$2:$F$3,2,FALSE))</f>
        <v/>
      </c>
    </row>
    <row r="90" spans="1:19" x14ac:dyDescent="0.2">
      <c r="A90" s="59">
        <v>87</v>
      </c>
      <c r="B90" s="57"/>
      <c r="C90" s="57"/>
      <c r="D90" s="50"/>
      <c r="E90" s="68"/>
      <c r="F90" s="67" t="str">
        <f t="shared" si="3"/>
        <v/>
      </c>
      <c r="G90" s="50"/>
      <c r="H90" s="60"/>
      <c r="I90" s="60"/>
      <c r="J90" s="51"/>
      <c r="K90" s="51"/>
      <c r="L90" s="64"/>
      <c r="M90" s="51"/>
      <c r="N90" s="49"/>
      <c r="O90" s="29">
        <f t="shared" si="2"/>
        <v>0</v>
      </c>
      <c r="P90" s="55"/>
      <c r="Q90" s="48"/>
      <c r="R90" s="20" t="str">
        <f>IF(J90="","",IF(K90="PayPal",IF(F90&lt;=18,VLOOKUP(J90,'クラスデータ '!$A$3:$E$51,3,FALSE),VLOOKUP(J90,'クラスデータ '!$A$3:$E$51,2,FALSE)),IF(K90="Bank transfer",IF(F90&lt;=18,VLOOKUP(J90,'クラスデータ '!$A$3:$E$51,5,FALSE),VLOOKUP(J90,'クラスデータ '!$A$3:$E$51,4,FALSE)),"")))</f>
        <v/>
      </c>
      <c r="S90" s="20" t="str">
        <f>IF($M90="","",VLOOKUP($M90,リスト!$E$2:$F$3,2,FALSE))</f>
        <v/>
      </c>
    </row>
    <row r="91" spans="1:19" x14ac:dyDescent="0.2">
      <c r="A91" s="59">
        <v>88</v>
      </c>
      <c r="B91" s="57"/>
      <c r="C91" s="57"/>
      <c r="D91" s="50"/>
      <c r="E91" s="68"/>
      <c r="F91" s="67" t="str">
        <f t="shared" si="3"/>
        <v/>
      </c>
      <c r="G91" s="50"/>
      <c r="H91" s="60"/>
      <c r="I91" s="60"/>
      <c r="J91" s="51"/>
      <c r="K91" s="51"/>
      <c r="L91" s="64"/>
      <c r="M91" s="51"/>
      <c r="N91" s="49"/>
      <c r="O91" s="29">
        <f t="shared" si="2"/>
        <v>0</v>
      </c>
      <c r="P91" s="55"/>
      <c r="Q91" s="48"/>
      <c r="R91" s="20" t="str">
        <f>IF(J91="","",IF(K91="PayPal",IF(F91&lt;=18,VLOOKUP(J91,'クラスデータ '!$A$3:$E$51,3,FALSE),VLOOKUP(J91,'クラスデータ '!$A$3:$E$51,2,FALSE)),IF(K91="Bank transfer",IF(F91&lt;=18,VLOOKUP(J91,'クラスデータ '!$A$3:$E$51,5,FALSE),VLOOKUP(J91,'クラスデータ '!$A$3:$E$51,4,FALSE)),"")))</f>
        <v/>
      </c>
      <c r="S91" s="20" t="str">
        <f>IF($M91="","",VLOOKUP($M91,リスト!$E$2:$F$3,2,FALSE))</f>
        <v/>
      </c>
    </row>
    <row r="92" spans="1:19" x14ac:dyDescent="0.2">
      <c r="A92" s="59">
        <v>89</v>
      </c>
      <c r="B92" s="57"/>
      <c r="C92" s="57"/>
      <c r="D92" s="50"/>
      <c r="E92" s="68"/>
      <c r="F92" s="67" t="str">
        <f t="shared" si="3"/>
        <v/>
      </c>
      <c r="G92" s="50"/>
      <c r="H92" s="60"/>
      <c r="I92" s="60"/>
      <c r="J92" s="51"/>
      <c r="K92" s="51"/>
      <c r="L92" s="64"/>
      <c r="M92" s="51"/>
      <c r="N92" s="49"/>
      <c r="O92" s="29">
        <f t="shared" si="2"/>
        <v>0</v>
      </c>
      <c r="P92" s="55"/>
      <c r="Q92" s="48"/>
      <c r="R92" s="20" t="str">
        <f>IF(J92="","",IF(K92="PayPal",IF(F92&lt;=18,VLOOKUP(J92,'クラスデータ '!$A$3:$E$51,3,FALSE),VLOOKUP(J92,'クラスデータ '!$A$3:$E$51,2,FALSE)),IF(K92="Bank transfer",IF(F92&lt;=18,VLOOKUP(J92,'クラスデータ '!$A$3:$E$51,5,FALSE),VLOOKUP(J92,'クラスデータ '!$A$3:$E$51,4,FALSE)),"")))</f>
        <v/>
      </c>
      <c r="S92" s="20" t="str">
        <f>IF($M92="","",VLOOKUP($M92,リスト!$E$2:$F$3,2,FALSE))</f>
        <v/>
      </c>
    </row>
    <row r="93" spans="1:19" x14ac:dyDescent="0.2">
      <c r="A93" s="59">
        <v>90</v>
      </c>
      <c r="B93" s="57"/>
      <c r="C93" s="57"/>
      <c r="D93" s="50"/>
      <c r="E93" s="68"/>
      <c r="F93" s="67" t="str">
        <f t="shared" si="3"/>
        <v/>
      </c>
      <c r="G93" s="50"/>
      <c r="H93" s="60"/>
      <c r="I93" s="60"/>
      <c r="J93" s="51"/>
      <c r="K93" s="51"/>
      <c r="L93" s="64"/>
      <c r="M93" s="51"/>
      <c r="N93" s="49"/>
      <c r="O93" s="29">
        <f t="shared" si="2"/>
        <v>0</v>
      </c>
      <c r="P93" s="55"/>
      <c r="Q93" s="48"/>
      <c r="R93" s="20" t="str">
        <f>IF(J93="","",IF(K93="PayPal",IF(F93&lt;=18,VLOOKUP(J93,'クラスデータ '!$A$3:$E$51,3,FALSE),VLOOKUP(J93,'クラスデータ '!$A$3:$E$51,2,FALSE)),IF(K93="Bank transfer",IF(F93&lt;=18,VLOOKUP(J93,'クラスデータ '!$A$3:$E$51,5,FALSE),VLOOKUP(J93,'クラスデータ '!$A$3:$E$51,4,FALSE)),"")))</f>
        <v/>
      </c>
      <c r="S93" s="20" t="str">
        <f>IF($M93="","",VLOOKUP($M93,リスト!$E$2:$F$3,2,FALSE))</f>
        <v/>
      </c>
    </row>
    <row r="94" spans="1:19" x14ac:dyDescent="0.2">
      <c r="A94" s="59">
        <v>91</v>
      </c>
      <c r="B94" s="57"/>
      <c r="C94" s="57"/>
      <c r="D94" s="50"/>
      <c r="E94" s="68"/>
      <c r="F94" s="67" t="str">
        <f t="shared" si="3"/>
        <v/>
      </c>
      <c r="G94" s="50"/>
      <c r="H94" s="60"/>
      <c r="I94" s="60"/>
      <c r="J94" s="51"/>
      <c r="K94" s="51"/>
      <c r="L94" s="64"/>
      <c r="M94" s="51"/>
      <c r="N94" s="49"/>
      <c r="O94" s="29">
        <f t="shared" si="2"/>
        <v>0</v>
      </c>
      <c r="P94" s="55"/>
      <c r="Q94" s="48"/>
      <c r="R94" s="20" t="str">
        <f>IF(J94="","",IF(K94="PayPal",IF(F94&lt;=18,VLOOKUP(J94,'クラスデータ '!$A$3:$E$51,3,FALSE),VLOOKUP(J94,'クラスデータ '!$A$3:$E$51,2,FALSE)),IF(K94="Bank transfer",IF(F94&lt;=18,VLOOKUP(J94,'クラスデータ '!$A$3:$E$51,5,FALSE),VLOOKUP(J94,'クラスデータ '!$A$3:$E$51,4,FALSE)),"")))</f>
        <v/>
      </c>
      <c r="S94" s="20" t="str">
        <f>IF($M94="","",VLOOKUP($M94,リスト!$E$2:$F$3,2,FALSE))</f>
        <v/>
      </c>
    </row>
    <row r="95" spans="1:19" x14ac:dyDescent="0.2">
      <c r="A95" s="59">
        <v>92</v>
      </c>
      <c r="B95" s="57"/>
      <c r="C95" s="57"/>
      <c r="D95" s="50"/>
      <c r="E95" s="68"/>
      <c r="F95" s="67" t="str">
        <f t="shared" si="3"/>
        <v/>
      </c>
      <c r="G95" s="50"/>
      <c r="H95" s="60"/>
      <c r="I95" s="60"/>
      <c r="J95" s="51"/>
      <c r="K95" s="51"/>
      <c r="L95" s="64"/>
      <c r="M95" s="51"/>
      <c r="N95" s="49"/>
      <c r="O95" s="29">
        <f t="shared" si="2"/>
        <v>0</v>
      </c>
      <c r="P95" s="55"/>
      <c r="Q95" s="48"/>
      <c r="R95" s="20" t="str">
        <f>IF(J95="","",IF(K95="PayPal",IF(F95&lt;=18,VLOOKUP(J95,'クラスデータ '!$A$3:$E$51,3,FALSE),VLOOKUP(J95,'クラスデータ '!$A$3:$E$51,2,FALSE)),IF(K95="Bank transfer",IF(F95&lt;=18,VLOOKUP(J95,'クラスデータ '!$A$3:$E$51,5,FALSE),VLOOKUP(J95,'クラスデータ '!$A$3:$E$51,4,FALSE)),"")))</f>
        <v/>
      </c>
      <c r="S95" s="20" t="str">
        <f>IF($M95="","",VLOOKUP($M95,リスト!$E$2:$F$3,2,FALSE))</f>
        <v/>
      </c>
    </row>
    <row r="96" spans="1:19" x14ac:dyDescent="0.2">
      <c r="A96" s="59">
        <v>93</v>
      </c>
      <c r="B96" s="57"/>
      <c r="C96" s="57"/>
      <c r="D96" s="50"/>
      <c r="E96" s="68"/>
      <c r="F96" s="67" t="str">
        <f t="shared" si="3"/>
        <v/>
      </c>
      <c r="G96" s="50"/>
      <c r="H96" s="60"/>
      <c r="I96" s="60"/>
      <c r="J96" s="51"/>
      <c r="K96" s="51"/>
      <c r="L96" s="64"/>
      <c r="M96" s="51"/>
      <c r="N96" s="49"/>
      <c r="O96" s="29">
        <f t="shared" si="2"/>
        <v>0</v>
      </c>
      <c r="P96" s="55"/>
      <c r="Q96" s="48"/>
      <c r="R96" s="20" t="str">
        <f>IF(J96="","",IF(K96="PayPal",IF(F96&lt;=18,VLOOKUP(J96,'クラスデータ '!$A$3:$E$51,3,FALSE),VLOOKUP(J96,'クラスデータ '!$A$3:$E$51,2,FALSE)),IF(K96="Bank transfer",IF(F96&lt;=18,VLOOKUP(J96,'クラスデータ '!$A$3:$E$51,5,FALSE),VLOOKUP(J96,'クラスデータ '!$A$3:$E$51,4,FALSE)),"")))</f>
        <v/>
      </c>
      <c r="S96" s="20" t="str">
        <f>IF($M96="","",VLOOKUP($M96,リスト!$E$2:$F$3,2,FALSE))</f>
        <v/>
      </c>
    </row>
    <row r="97" spans="1:19" x14ac:dyDescent="0.2">
      <c r="A97" s="59">
        <v>94</v>
      </c>
      <c r="B97" s="57"/>
      <c r="C97" s="57"/>
      <c r="D97" s="50"/>
      <c r="E97" s="68"/>
      <c r="F97" s="67" t="str">
        <f t="shared" si="3"/>
        <v/>
      </c>
      <c r="G97" s="50"/>
      <c r="H97" s="60"/>
      <c r="I97" s="60"/>
      <c r="J97" s="51"/>
      <c r="K97" s="51"/>
      <c r="L97" s="64"/>
      <c r="M97" s="51"/>
      <c r="N97" s="49"/>
      <c r="O97" s="29">
        <f t="shared" si="2"/>
        <v>0</v>
      </c>
      <c r="P97" s="55"/>
      <c r="Q97" s="48"/>
      <c r="R97" s="20" t="str">
        <f>IF(J97="","",IF(K97="PayPal",IF(F97&lt;=18,VLOOKUP(J97,'クラスデータ '!$A$3:$E$51,3,FALSE),VLOOKUP(J97,'クラスデータ '!$A$3:$E$51,2,FALSE)),IF(K97="Bank transfer",IF(F97&lt;=18,VLOOKUP(J97,'クラスデータ '!$A$3:$E$51,5,FALSE),VLOOKUP(J97,'クラスデータ '!$A$3:$E$51,4,FALSE)),"")))</f>
        <v/>
      </c>
      <c r="S97" s="20" t="str">
        <f>IF($M97="","",VLOOKUP($M97,リスト!$E$2:$F$3,2,FALSE))</f>
        <v/>
      </c>
    </row>
    <row r="98" spans="1:19" x14ac:dyDescent="0.2">
      <c r="A98" s="59">
        <v>95</v>
      </c>
      <c r="B98" s="57"/>
      <c r="C98" s="57"/>
      <c r="D98" s="50"/>
      <c r="E98" s="68"/>
      <c r="F98" s="67" t="str">
        <f t="shared" si="3"/>
        <v/>
      </c>
      <c r="G98" s="50"/>
      <c r="H98" s="60"/>
      <c r="I98" s="60"/>
      <c r="J98" s="51"/>
      <c r="K98" s="51"/>
      <c r="L98" s="64"/>
      <c r="M98" s="51"/>
      <c r="N98" s="49"/>
      <c r="O98" s="29">
        <f t="shared" si="2"/>
        <v>0</v>
      </c>
      <c r="P98" s="55"/>
      <c r="Q98" s="48"/>
      <c r="R98" s="20" t="str">
        <f>IF(J98="","",IF(K98="PayPal",IF(F98&lt;=18,VLOOKUP(J98,'クラスデータ '!$A$3:$E$51,3,FALSE),VLOOKUP(J98,'クラスデータ '!$A$3:$E$51,2,FALSE)),IF(K98="Bank transfer",IF(F98&lt;=18,VLOOKUP(J98,'クラスデータ '!$A$3:$E$51,5,FALSE),VLOOKUP(J98,'クラスデータ '!$A$3:$E$51,4,FALSE)),"")))</f>
        <v/>
      </c>
      <c r="S98" s="20" t="str">
        <f>IF($M98="","",VLOOKUP($M98,リスト!$E$2:$F$3,2,FALSE))</f>
        <v/>
      </c>
    </row>
    <row r="99" spans="1:19" x14ac:dyDescent="0.2">
      <c r="A99" s="59">
        <v>96</v>
      </c>
      <c r="B99" s="57"/>
      <c r="C99" s="57"/>
      <c r="D99" s="50"/>
      <c r="E99" s="68"/>
      <c r="F99" s="67" t="str">
        <f t="shared" si="3"/>
        <v/>
      </c>
      <c r="G99" s="50"/>
      <c r="H99" s="60"/>
      <c r="I99" s="60"/>
      <c r="J99" s="51"/>
      <c r="K99" s="51"/>
      <c r="L99" s="64"/>
      <c r="M99" s="51"/>
      <c r="N99" s="49"/>
      <c r="O99" s="29">
        <f t="shared" si="2"/>
        <v>0</v>
      </c>
      <c r="P99" s="55"/>
      <c r="Q99" s="48"/>
      <c r="R99" s="20" t="str">
        <f>IF(J99="","",IF(K99="PayPal",IF(F99&lt;=18,VLOOKUP(J99,'クラスデータ '!$A$3:$E$51,3,FALSE),VLOOKUP(J99,'クラスデータ '!$A$3:$E$51,2,FALSE)),IF(K99="Bank transfer",IF(F99&lt;=18,VLOOKUP(J99,'クラスデータ '!$A$3:$E$51,5,FALSE),VLOOKUP(J99,'クラスデータ '!$A$3:$E$51,4,FALSE)),"")))</f>
        <v/>
      </c>
      <c r="S99" s="20" t="str">
        <f>IF($M99="","",VLOOKUP($M99,リスト!$E$2:$F$3,2,FALSE))</f>
        <v/>
      </c>
    </row>
    <row r="100" spans="1:19" x14ac:dyDescent="0.2">
      <c r="A100" s="59">
        <v>97</v>
      </c>
      <c r="B100" s="57"/>
      <c r="C100" s="57"/>
      <c r="D100" s="50"/>
      <c r="E100" s="68"/>
      <c r="F100" s="67" t="str">
        <f t="shared" si="3"/>
        <v/>
      </c>
      <c r="G100" s="50"/>
      <c r="H100" s="60"/>
      <c r="I100" s="60"/>
      <c r="J100" s="51"/>
      <c r="K100" s="51"/>
      <c r="L100" s="64"/>
      <c r="M100" s="51"/>
      <c r="N100" s="49"/>
      <c r="O100" s="29">
        <f t="shared" si="2"/>
        <v>0</v>
      </c>
      <c r="P100" s="55"/>
      <c r="Q100" s="48"/>
      <c r="R100" s="20" t="str">
        <f>IF(J100="","",IF(K100="PayPal",IF(F100&lt;=18,VLOOKUP(J100,'クラスデータ '!$A$3:$E$51,3,FALSE),VLOOKUP(J100,'クラスデータ '!$A$3:$E$51,2,FALSE)),IF(K100="Bank transfer",IF(F100&lt;=18,VLOOKUP(J100,'クラスデータ '!$A$3:$E$51,5,FALSE),VLOOKUP(J100,'クラスデータ '!$A$3:$E$51,4,FALSE)),"")))</f>
        <v/>
      </c>
      <c r="S100" s="20" t="str">
        <f>IF($M100="","",VLOOKUP($M100,リスト!$E$2:$F$3,2,FALSE))</f>
        <v/>
      </c>
    </row>
    <row r="101" spans="1:19" x14ac:dyDescent="0.2">
      <c r="A101" s="59">
        <v>98</v>
      </c>
      <c r="B101" s="57"/>
      <c r="C101" s="57"/>
      <c r="D101" s="50"/>
      <c r="E101" s="68"/>
      <c r="F101" s="67" t="str">
        <f t="shared" si="3"/>
        <v/>
      </c>
      <c r="G101" s="50"/>
      <c r="H101" s="60"/>
      <c r="I101" s="60"/>
      <c r="J101" s="51"/>
      <c r="K101" s="51"/>
      <c r="L101" s="64"/>
      <c r="M101" s="51"/>
      <c r="N101" s="49"/>
      <c r="O101" s="29">
        <f t="shared" si="2"/>
        <v>0</v>
      </c>
      <c r="P101" s="55"/>
      <c r="Q101" s="48"/>
      <c r="R101" s="20" t="str">
        <f>IF(J101="","",IF(K101="PayPal",IF(F101&lt;=18,VLOOKUP(J101,'クラスデータ '!$A$3:$E$51,3,FALSE),VLOOKUP(J101,'クラスデータ '!$A$3:$E$51,2,FALSE)),IF(K101="Bank transfer",IF(F101&lt;=18,VLOOKUP(J101,'クラスデータ '!$A$3:$E$51,5,FALSE),VLOOKUP(J101,'クラスデータ '!$A$3:$E$51,4,FALSE)),"")))</f>
        <v/>
      </c>
      <c r="S101" s="20" t="str">
        <f>IF($M101="","",VLOOKUP($M101,リスト!$E$2:$F$3,2,FALSE))</f>
        <v/>
      </c>
    </row>
    <row r="102" spans="1:19" x14ac:dyDescent="0.2">
      <c r="A102" s="59">
        <v>99</v>
      </c>
      <c r="B102" s="57"/>
      <c r="C102" s="57"/>
      <c r="D102" s="50"/>
      <c r="E102" s="68"/>
      <c r="F102" s="67" t="str">
        <f t="shared" si="3"/>
        <v/>
      </c>
      <c r="G102" s="50"/>
      <c r="H102" s="60"/>
      <c r="I102" s="60"/>
      <c r="J102" s="51"/>
      <c r="K102" s="51"/>
      <c r="L102" s="64"/>
      <c r="M102" s="51"/>
      <c r="N102" s="49"/>
      <c r="O102" s="29">
        <f t="shared" si="2"/>
        <v>0</v>
      </c>
      <c r="P102" s="55"/>
      <c r="Q102" s="48"/>
      <c r="R102" s="20" t="str">
        <f>IF(J102="","",IF(K102="PayPal",IF(F102&lt;=18,VLOOKUP(J102,'クラスデータ '!$A$3:$E$51,3,FALSE),VLOOKUP(J102,'クラスデータ '!$A$3:$E$51,2,FALSE)),IF(K102="Bank transfer",IF(F102&lt;=18,VLOOKUP(J102,'クラスデータ '!$A$3:$E$51,5,FALSE),VLOOKUP(J102,'クラスデータ '!$A$3:$E$51,4,FALSE)),"")))</f>
        <v/>
      </c>
      <c r="S102" s="20" t="str">
        <f>IF($M102="","",VLOOKUP($M102,リスト!$E$2:$F$3,2,FALSE))</f>
        <v/>
      </c>
    </row>
    <row r="103" spans="1:19" x14ac:dyDescent="0.2">
      <c r="A103" s="59">
        <v>100</v>
      </c>
      <c r="B103" s="57"/>
      <c r="C103" s="57"/>
      <c r="D103" s="50"/>
      <c r="E103" s="68"/>
      <c r="F103" s="67" t="str">
        <f t="shared" si="3"/>
        <v/>
      </c>
      <c r="G103" s="50"/>
      <c r="H103" s="60"/>
      <c r="I103" s="60"/>
      <c r="J103" s="51"/>
      <c r="K103" s="51"/>
      <c r="L103" s="64"/>
      <c r="M103" s="51"/>
      <c r="N103" s="49"/>
      <c r="O103" s="29">
        <f t="shared" si="2"/>
        <v>0</v>
      </c>
      <c r="P103" s="55"/>
      <c r="Q103" s="52"/>
      <c r="R103" s="20" t="str">
        <f>IF(J103="","",IF(K103="PayPal",IF(F103&lt;=18,VLOOKUP(J103,'クラスデータ '!$A$3:$E$51,3,FALSE),VLOOKUP(J103,'クラスデータ '!$A$3:$E$51,2,FALSE)),IF(K103="Bank transfer",IF(F103&lt;=18,VLOOKUP(J103,'クラスデータ '!$A$3:$E$51,5,FALSE),VLOOKUP(J103,'クラスデータ '!$A$3:$E$51,4,FALSE)),"")))</f>
        <v/>
      </c>
      <c r="S103" s="20" t="str">
        <f>IF($M103="","",VLOOKUP($M103,リスト!$E$2:$F$3,2,FALSE))</f>
        <v/>
      </c>
    </row>
    <row r="104" spans="1:19" x14ac:dyDescent="0.2">
      <c r="A104" s="59">
        <v>101</v>
      </c>
      <c r="B104" s="57"/>
      <c r="C104" s="57"/>
      <c r="D104" s="50"/>
      <c r="E104" s="68"/>
      <c r="F104" s="67" t="str">
        <f t="shared" si="3"/>
        <v/>
      </c>
      <c r="G104" s="50"/>
      <c r="H104" s="60"/>
      <c r="I104" s="60"/>
      <c r="J104" s="51"/>
      <c r="K104" s="51"/>
      <c r="L104" s="64"/>
      <c r="M104" s="51"/>
      <c r="N104" s="49"/>
      <c r="O104" s="29">
        <f t="shared" si="2"/>
        <v>0</v>
      </c>
      <c r="P104" s="55"/>
      <c r="Q104" s="48"/>
      <c r="R104" s="20" t="str">
        <f>IF(J104="","",IF(K104="PayPal",IF(F104&lt;=18,VLOOKUP(J104,'クラスデータ '!$A$3:$E$51,3,FALSE),VLOOKUP(J104,'クラスデータ '!$A$3:$E$51,2,FALSE)),IF(K104="Bank transfer",IF(F104&lt;=18,VLOOKUP(J104,'クラスデータ '!$A$3:$E$51,5,FALSE),VLOOKUP(J104,'クラスデータ '!$A$3:$E$51,4,FALSE)),"")))</f>
        <v/>
      </c>
      <c r="S104" s="20" t="str">
        <f>IF($M104="","",VLOOKUP($M104,リスト!$E$2:$F$3,2,FALSE))</f>
        <v/>
      </c>
    </row>
    <row r="105" spans="1:19" x14ac:dyDescent="0.2">
      <c r="A105" s="59">
        <v>102</v>
      </c>
      <c r="B105" s="57"/>
      <c r="C105" s="57"/>
      <c r="D105" s="50"/>
      <c r="E105" s="68"/>
      <c r="F105" s="67" t="str">
        <f t="shared" si="3"/>
        <v/>
      </c>
      <c r="G105" s="50"/>
      <c r="H105" s="60"/>
      <c r="I105" s="60"/>
      <c r="J105" s="51"/>
      <c r="K105" s="51"/>
      <c r="L105" s="64"/>
      <c r="M105" s="51"/>
      <c r="N105" s="49"/>
      <c r="O105" s="29">
        <f t="shared" si="2"/>
        <v>0</v>
      </c>
      <c r="P105" s="55"/>
      <c r="Q105" s="52"/>
      <c r="R105" s="20" t="str">
        <f>IF(J105="","",IF(K105="PayPal",IF(F105&lt;=18,VLOOKUP(J105,'クラスデータ '!$A$3:$E$51,3,FALSE),VLOOKUP(J105,'クラスデータ '!$A$3:$E$51,2,FALSE)),IF(K105="Bank transfer",IF(F105&lt;=18,VLOOKUP(J105,'クラスデータ '!$A$3:$E$51,5,FALSE),VLOOKUP(J105,'クラスデータ '!$A$3:$E$51,4,FALSE)),"")))</f>
        <v/>
      </c>
      <c r="S105" s="20" t="str">
        <f>IF($M105="","",VLOOKUP($M105,リスト!$E$2:$F$3,2,FALSE))</f>
        <v/>
      </c>
    </row>
    <row r="106" spans="1:19" x14ac:dyDescent="0.2">
      <c r="A106" s="59">
        <v>103</v>
      </c>
      <c r="B106" s="57"/>
      <c r="C106" s="57"/>
      <c r="D106" s="50"/>
      <c r="E106" s="68"/>
      <c r="F106" s="67" t="str">
        <f t="shared" si="3"/>
        <v/>
      </c>
      <c r="G106" s="50"/>
      <c r="H106" s="60"/>
      <c r="I106" s="60"/>
      <c r="J106" s="51"/>
      <c r="K106" s="51"/>
      <c r="L106" s="64"/>
      <c r="M106" s="51"/>
      <c r="N106" s="49"/>
      <c r="O106" s="29">
        <f t="shared" si="2"/>
        <v>0</v>
      </c>
      <c r="P106" s="55"/>
      <c r="Q106" s="48"/>
      <c r="R106" s="20" t="str">
        <f>IF(J106="","",IF(K106="PayPal",IF(F106&lt;=18,VLOOKUP(J106,'クラスデータ '!$A$3:$E$51,3,FALSE),VLOOKUP(J106,'クラスデータ '!$A$3:$E$51,2,FALSE)),IF(K106="Bank transfer",IF(F106&lt;=18,VLOOKUP(J106,'クラスデータ '!$A$3:$E$51,5,FALSE),VLOOKUP(J106,'クラスデータ '!$A$3:$E$51,4,FALSE)),"")))</f>
        <v/>
      </c>
      <c r="S106" s="20" t="str">
        <f>IF($M106="","",VLOOKUP($M106,リスト!$E$2:$F$3,2,FALSE))</f>
        <v/>
      </c>
    </row>
    <row r="107" spans="1:19" x14ac:dyDescent="0.2">
      <c r="A107" s="59">
        <v>104</v>
      </c>
      <c r="B107" s="57"/>
      <c r="C107" s="57"/>
      <c r="D107" s="50"/>
      <c r="E107" s="68"/>
      <c r="F107" s="67" t="str">
        <f t="shared" si="3"/>
        <v/>
      </c>
      <c r="G107" s="50"/>
      <c r="H107" s="60"/>
      <c r="I107" s="60"/>
      <c r="J107" s="51"/>
      <c r="K107" s="51"/>
      <c r="L107" s="64"/>
      <c r="M107" s="51"/>
      <c r="N107" s="49"/>
      <c r="O107" s="29">
        <f t="shared" si="2"/>
        <v>0</v>
      </c>
      <c r="P107" s="55"/>
      <c r="Q107" s="52"/>
      <c r="R107" s="20" t="str">
        <f>IF(J107="","",IF(K107="PayPal",IF(F107&lt;=18,VLOOKUP(J107,'クラスデータ '!$A$3:$E$51,3,FALSE),VLOOKUP(J107,'クラスデータ '!$A$3:$E$51,2,FALSE)),IF(K107="Bank transfer",IF(F107&lt;=18,VLOOKUP(J107,'クラスデータ '!$A$3:$E$51,5,FALSE),VLOOKUP(J107,'クラスデータ '!$A$3:$E$51,4,FALSE)),"")))</f>
        <v/>
      </c>
      <c r="S107" s="20" t="str">
        <f>IF($M107="","",VLOOKUP($M107,リスト!$E$2:$F$3,2,FALSE))</f>
        <v/>
      </c>
    </row>
    <row r="108" spans="1:19" x14ac:dyDescent="0.2">
      <c r="A108" s="59">
        <v>105</v>
      </c>
      <c r="B108" s="57"/>
      <c r="C108" s="57"/>
      <c r="D108" s="50"/>
      <c r="E108" s="68"/>
      <c r="F108" s="67" t="str">
        <f t="shared" si="3"/>
        <v/>
      </c>
      <c r="G108" s="50"/>
      <c r="H108" s="60"/>
      <c r="I108" s="60"/>
      <c r="J108" s="51"/>
      <c r="K108" s="51"/>
      <c r="L108" s="64"/>
      <c r="M108" s="51"/>
      <c r="N108" s="49"/>
      <c r="O108" s="29">
        <f t="shared" si="2"/>
        <v>0</v>
      </c>
      <c r="P108" s="55"/>
      <c r="Q108" s="48"/>
      <c r="R108" s="20" t="str">
        <f>IF(J108="","",IF(K108="PayPal",IF(F108&lt;=18,VLOOKUP(J108,'クラスデータ '!$A$3:$E$51,3,FALSE),VLOOKUP(J108,'クラスデータ '!$A$3:$E$51,2,FALSE)),IF(K108="Bank transfer",IF(F108&lt;=18,VLOOKUP(J108,'クラスデータ '!$A$3:$E$51,5,FALSE),VLOOKUP(J108,'クラスデータ '!$A$3:$E$51,4,FALSE)),"")))</f>
        <v/>
      </c>
      <c r="S108" s="20" t="str">
        <f>IF($M108="","",VLOOKUP($M108,リスト!$E$2:$F$3,2,FALSE))</f>
        <v/>
      </c>
    </row>
    <row r="109" spans="1:19" x14ac:dyDescent="0.2">
      <c r="A109" s="59">
        <v>106</v>
      </c>
      <c r="B109" s="57"/>
      <c r="C109" s="57"/>
      <c r="D109" s="50"/>
      <c r="E109" s="68"/>
      <c r="F109" s="67" t="str">
        <f t="shared" si="3"/>
        <v/>
      </c>
      <c r="G109" s="50"/>
      <c r="H109" s="60"/>
      <c r="I109" s="60"/>
      <c r="J109" s="51"/>
      <c r="K109" s="51"/>
      <c r="L109" s="64"/>
      <c r="M109" s="51"/>
      <c r="N109" s="49"/>
      <c r="O109" s="29">
        <f t="shared" si="2"/>
        <v>0</v>
      </c>
      <c r="P109" s="55"/>
      <c r="Q109" s="52"/>
      <c r="R109" s="20" t="str">
        <f>IF(J109="","",IF(K109="PayPal",IF(F109&lt;=18,VLOOKUP(J109,'クラスデータ '!$A$3:$E$51,3,FALSE),VLOOKUP(J109,'クラスデータ '!$A$3:$E$51,2,FALSE)),IF(K109="Bank transfer",IF(F109&lt;=18,VLOOKUP(J109,'クラスデータ '!$A$3:$E$51,5,FALSE),VLOOKUP(J109,'クラスデータ '!$A$3:$E$51,4,FALSE)),"")))</f>
        <v/>
      </c>
      <c r="S109" s="20" t="str">
        <f>IF($M109="","",VLOOKUP($M109,リスト!$E$2:$F$3,2,FALSE))</f>
        <v/>
      </c>
    </row>
    <row r="110" spans="1:19" x14ac:dyDescent="0.2">
      <c r="A110" s="59">
        <v>107</v>
      </c>
      <c r="B110" s="57"/>
      <c r="C110" s="57"/>
      <c r="D110" s="50"/>
      <c r="E110" s="68"/>
      <c r="F110" s="67" t="str">
        <f t="shared" si="3"/>
        <v/>
      </c>
      <c r="G110" s="50"/>
      <c r="H110" s="60"/>
      <c r="I110" s="60"/>
      <c r="J110" s="51"/>
      <c r="K110" s="51"/>
      <c r="L110" s="64"/>
      <c r="M110" s="51"/>
      <c r="N110" s="49"/>
      <c r="O110" s="29">
        <f t="shared" si="2"/>
        <v>0</v>
      </c>
      <c r="P110" s="55"/>
      <c r="Q110" s="48"/>
      <c r="R110" s="20" t="str">
        <f>IF(J110="","",IF(K110="PayPal",IF(F110&lt;=18,VLOOKUP(J110,'クラスデータ '!$A$3:$E$51,3,FALSE),VLOOKUP(J110,'クラスデータ '!$A$3:$E$51,2,FALSE)),IF(K110="Bank transfer",IF(F110&lt;=18,VLOOKUP(J110,'クラスデータ '!$A$3:$E$51,5,FALSE),VLOOKUP(J110,'クラスデータ '!$A$3:$E$51,4,FALSE)),"")))</f>
        <v/>
      </c>
      <c r="S110" s="20" t="str">
        <f>IF($M110="","",VLOOKUP($M110,リスト!$E$2:$F$3,2,FALSE))</f>
        <v/>
      </c>
    </row>
    <row r="111" spans="1:19" x14ac:dyDescent="0.2">
      <c r="A111" s="59">
        <v>108</v>
      </c>
      <c r="B111" s="57"/>
      <c r="C111" s="57"/>
      <c r="D111" s="50"/>
      <c r="E111" s="68"/>
      <c r="F111" s="67" t="str">
        <f t="shared" si="3"/>
        <v/>
      </c>
      <c r="G111" s="50"/>
      <c r="H111" s="60"/>
      <c r="I111" s="60"/>
      <c r="J111" s="51"/>
      <c r="K111" s="51"/>
      <c r="L111" s="64"/>
      <c r="M111" s="51"/>
      <c r="N111" s="49"/>
      <c r="O111" s="29">
        <f t="shared" si="2"/>
        <v>0</v>
      </c>
      <c r="P111" s="55"/>
      <c r="Q111" s="52"/>
      <c r="R111" s="20" t="str">
        <f>IF(J111="","",IF(K111="PayPal",IF(F111&lt;=18,VLOOKUP(J111,'クラスデータ '!$A$3:$E$51,3,FALSE),VLOOKUP(J111,'クラスデータ '!$A$3:$E$51,2,FALSE)),IF(K111="Bank transfer",IF(F111&lt;=18,VLOOKUP(J111,'クラスデータ '!$A$3:$E$51,5,FALSE),VLOOKUP(J111,'クラスデータ '!$A$3:$E$51,4,FALSE)),"")))</f>
        <v/>
      </c>
      <c r="S111" s="20" t="str">
        <f>IF($M111="","",VLOOKUP($M111,リスト!$E$2:$F$3,2,FALSE))</f>
        <v/>
      </c>
    </row>
    <row r="112" spans="1:19" x14ac:dyDescent="0.2">
      <c r="A112" s="59">
        <v>109</v>
      </c>
      <c r="B112" s="57"/>
      <c r="C112" s="57"/>
      <c r="D112" s="50"/>
      <c r="E112" s="68"/>
      <c r="F112" s="67" t="str">
        <f t="shared" si="3"/>
        <v/>
      </c>
      <c r="G112" s="50"/>
      <c r="H112" s="60"/>
      <c r="I112" s="60"/>
      <c r="J112" s="51"/>
      <c r="K112" s="51"/>
      <c r="L112" s="64"/>
      <c r="M112" s="51"/>
      <c r="N112" s="49"/>
      <c r="O112" s="29">
        <f t="shared" si="2"/>
        <v>0</v>
      </c>
      <c r="P112" s="55"/>
      <c r="Q112" s="48"/>
      <c r="R112" s="20" t="str">
        <f>IF(J112="","",IF(K112="PayPal",IF(F112&lt;=18,VLOOKUP(J112,'クラスデータ '!$A$3:$E$51,3,FALSE),VLOOKUP(J112,'クラスデータ '!$A$3:$E$51,2,FALSE)),IF(K112="Bank transfer",IF(F112&lt;=18,VLOOKUP(J112,'クラスデータ '!$A$3:$E$51,5,FALSE),VLOOKUP(J112,'クラスデータ '!$A$3:$E$51,4,FALSE)),"")))</f>
        <v/>
      </c>
      <c r="S112" s="20" t="str">
        <f>IF($M112="","",VLOOKUP($M112,リスト!$E$2:$F$3,2,FALSE))</f>
        <v/>
      </c>
    </row>
    <row r="113" spans="1:19" x14ac:dyDescent="0.2">
      <c r="A113" s="59">
        <v>110</v>
      </c>
      <c r="B113" s="57"/>
      <c r="C113" s="57"/>
      <c r="D113" s="50"/>
      <c r="E113" s="68"/>
      <c r="F113" s="67" t="str">
        <f t="shared" si="3"/>
        <v/>
      </c>
      <c r="G113" s="50"/>
      <c r="H113" s="60"/>
      <c r="I113" s="60"/>
      <c r="J113" s="51"/>
      <c r="K113" s="51"/>
      <c r="L113" s="64"/>
      <c r="M113" s="51"/>
      <c r="N113" s="49"/>
      <c r="O113" s="29">
        <f t="shared" si="2"/>
        <v>0</v>
      </c>
      <c r="P113" s="55"/>
      <c r="Q113" s="52"/>
      <c r="R113" s="20" t="str">
        <f>IF(J113="","",IF(K113="PayPal",IF(F113&lt;=18,VLOOKUP(J113,'クラスデータ '!$A$3:$E$51,3,FALSE),VLOOKUP(J113,'クラスデータ '!$A$3:$E$51,2,FALSE)),IF(K113="Bank transfer",IF(F113&lt;=18,VLOOKUP(J113,'クラスデータ '!$A$3:$E$51,5,FALSE),VLOOKUP(J113,'クラスデータ '!$A$3:$E$51,4,FALSE)),"")))</f>
        <v/>
      </c>
      <c r="S113" s="20" t="str">
        <f>IF($M113="","",VLOOKUP($M113,リスト!$E$2:$F$3,2,FALSE))</f>
        <v/>
      </c>
    </row>
    <row r="114" spans="1:19" x14ac:dyDescent="0.2">
      <c r="A114" s="59">
        <v>111</v>
      </c>
      <c r="B114" s="57"/>
      <c r="C114" s="57"/>
      <c r="D114" s="50"/>
      <c r="E114" s="68"/>
      <c r="F114" s="67" t="str">
        <f t="shared" si="3"/>
        <v/>
      </c>
      <c r="G114" s="50"/>
      <c r="H114" s="60"/>
      <c r="I114" s="60"/>
      <c r="J114" s="51"/>
      <c r="K114" s="51"/>
      <c r="L114" s="64"/>
      <c r="M114" s="51"/>
      <c r="N114" s="49"/>
      <c r="O114" s="29">
        <f t="shared" si="2"/>
        <v>0</v>
      </c>
      <c r="P114" s="55"/>
      <c r="Q114" s="48"/>
      <c r="R114" s="20" t="str">
        <f>IF(J114="","",IF(K114="PayPal",IF(F114&lt;=18,VLOOKUP(J114,'クラスデータ '!$A$3:$E$51,3,FALSE),VLOOKUP(J114,'クラスデータ '!$A$3:$E$51,2,FALSE)),IF(K114="Bank transfer",IF(F114&lt;=18,VLOOKUP(J114,'クラスデータ '!$A$3:$E$51,5,FALSE),VLOOKUP(J114,'クラスデータ '!$A$3:$E$51,4,FALSE)),"")))</f>
        <v/>
      </c>
      <c r="S114" s="20" t="str">
        <f>IF($M114="","",VLOOKUP($M114,リスト!$E$2:$F$3,2,FALSE))</f>
        <v/>
      </c>
    </row>
    <row r="115" spans="1:19" x14ac:dyDescent="0.2">
      <c r="A115" s="59">
        <v>112</v>
      </c>
      <c r="B115" s="57"/>
      <c r="C115" s="57"/>
      <c r="D115" s="50"/>
      <c r="E115" s="68"/>
      <c r="F115" s="67" t="str">
        <f t="shared" si="3"/>
        <v/>
      </c>
      <c r="G115" s="50"/>
      <c r="H115" s="60"/>
      <c r="I115" s="60"/>
      <c r="J115" s="51"/>
      <c r="K115" s="51"/>
      <c r="L115" s="64"/>
      <c r="M115" s="51"/>
      <c r="N115" s="49"/>
      <c r="O115" s="29">
        <f t="shared" si="2"/>
        <v>0</v>
      </c>
      <c r="P115" s="55"/>
      <c r="Q115" s="52"/>
      <c r="R115" s="20" t="str">
        <f>IF(J115="","",IF(K115="PayPal",IF(F115&lt;=18,VLOOKUP(J115,'クラスデータ '!$A$3:$E$51,3,FALSE),VLOOKUP(J115,'クラスデータ '!$A$3:$E$51,2,FALSE)),IF(K115="Bank transfer",IF(F115&lt;=18,VLOOKUP(J115,'クラスデータ '!$A$3:$E$51,5,FALSE),VLOOKUP(J115,'クラスデータ '!$A$3:$E$51,4,FALSE)),"")))</f>
        <v/>
      </c>
      <c r="S115" s="20" t="str">
        <f>IF($M115="","",VLOOKUP($M115,リスト!$E$2:$F$3,2,FALSE))</f>
        <v/>
      </c>
    </row>
    <row r="116" spans="1:19" x14ac:dyDescent="0.2">
      <c r="A116" s="59">
        <v>113</v>
      </c>
      <c r="B116" s="57"/>
      <c r="C116" s="57"/>
      <c r="D116" s="50"/>
      <c r="E116" s="68"/>
      <c r="F116" s="67" t="str">
        <f t="shared" si="3"/>
        <v/>
      </c>
      <c r="G116" s="50"/>
      <c r="H116" s="60"/>
      <c r="I116" s="60"/>
      <c r="J116" s="51"/>
      <c r="K116" s="51"/>
      <c r="L116" s="64"/>
      <c r="M116" s="51"/>
      <c r="N116" s="49"/>
      <c r="O116" s="29">
        <f t="shared" si="2"/>
        <v>0</v>
      </c>
      <c r="P116" s="55"/>
      <c r="Q116" s="48"/>
      <c r="R116" s="20" t="str">
        <f>IF(J116="","",IF(K116="PayPal",IF(F116&lt;=18,VLOOKUP(J116,'クラスデータ '!$A$3:$E$51,3,FALSE),VLOOKUP(J116,'クラスデータ '!$A$3:$E$51,2,FALSE)),IF(K116="Bank transfer",IF(F116&lt;=18,VLOOKUP(J116,'クラスデータ '!$A$3:$E$51,5,FALSE),VLOOKUP(J116,'クラスデータ '!$A$3:$E$51,4,FALSE)),"")))</f>
        <v/>
      </c>
      <c r="S116" s="20" t="str">
        <f>IF($M116="","",VLOOKUP($M116,リスト!$E$2:$F$3,2,FALSE))</f>
        <v/>
      </c>
    </row>
    <row r="117" spans="1:19" x14ac:dyDescent="0.2">
      <c r="A117" s="59">
        <v>114</v>
      </c>
      <c r="B117" s="57"/>
      <c r="C117" s="57"/>
      <c r="D117" s="50"/>
      <c r="E117" s="68"/>
      <c r="F117" s="67" t="str">
        <f t="shared" si="3"/>
        <v/>
      </c>
      <c r="G117" s="50"/>
      <c r="H117" s="60"/>
      <c r="I117" s="60"/>
      <c r="J117" s="51"/>
      <c r="K117" s="51"/>
      <c r="L117" s="64"/>
      <c r="M117" s="51"/>
      <c r="N117" s="49"/>
      <c r="O117" s="29">
        <f t="shared" si="2"/>
        <v>0</v>
      </c>
      <c r="P117" s="55"/>
      <c r="Q117" s="52"/>
      <c r="R117" s="20" t="str">
        <f>IF(J117="","",IF(K117="PayPal",IF(F117&lt;=18,VLOOKUP(J117,'クラスデータ '!$A$3:$E$51,3,FALSE),VLOOKUP(J117,'クラスデータ '!$A$3:$E$51,2,FALSE)),IF(K117="Bank transfer",IF(F117&lt;=18,VLOOKUP(J117,'クラスデータ '!$A$3:$E$51,5,FALSE),VLOOKUP(J117,'クラスデータ '!$A$3:$E$51,4,FALSE)),"")))</f>
        <v/>
      </c>
      <c r="S117" s="20" t="str">
        <f>IF($M117="","",VLOOKUP($M117,リスト!$E$2:$F$3,2,FALSE))</f>
        <v/>
      </c>
    </row>
    <row r="118" spans="1:19" x14ac:dyDescent="0.2">
      <c r="A118" s="59">
        <v>115</v>
      </c>
      <c r="B118" s="57"/>
      <c r="C118" s="57"/>
      <c r="D118" s="50"/>
      <c r="E118" s="68"/>
      <c r="F118" s="67" t="str">
        <f t="shared" si="3"/>
        <v/>
      </c>
      <c r="G118" s="50"/>
      <c r="H118" s="60"/>
      <c r="I118" s="60"/>
      <c r="J118" s="51"/>
      <c r="K118" s="51"/>
      <c r="L118" s="64"/>
      <c r="M118" s="51"/>
      <c r="N118" s="49"/>
      <c r="O118" s="29">
        <f t="shared" si="2"/>
        <v>0</v>
      </c>
      <c r="P118" s="55"/>
      <c r="Q118" s="48"/>
      <c r="R118" s="20" t="str">
        <f>IF(J118="","",IF(K118="PayPal",IF(F118&lt;=18,VLOOKUP(J118,'クラスデータ '!$A$3:$E$51,3,FALSE),VLOOKUP(J118,'クラスデータ '!$A$3:$E$51,2,FALSE)),IF(K118="Bank transfer",IF(F118&lt;=18,VLOOKUP(J118,'クラスデータ '!$A$3:$E$51,5,FALSE),VLOOKUP(J118,'クラスデータ '!$A$3:$E$51,4,FALSE)),"")))</f>
        <v/>
      </c>
      <c r="S118" s="20" t="str">
        <f>IF($M118="","",VLOOKUP($M118,リスト!$E$2:$F$3,2,FALSE))</f>
        <v/>
      </c>
    </row>
    <row r="119" spans="1:19" x14ac:dyDescent="0.2">
      <c r="A119" s="59">
        <v>116</v>
      </c>
      <c r="B119" s="57"/>
      <c r="C119" s="57"/>
      <c r="D119" s="50"/>
      <c r="E119" s="68"/>
      <c r="F119" s="67" t="str">
        <f t="shared" si="3"/>
        <v/>
      </c>
      <c r="G119" s="50"/>
      <c r="H119" s="60"/>
      <c r="I119" s="60"/>
      <c r="J119" s="51"/>
      <c r="K119" s="51"/>
      <c r="L119" s="64"/>
      <c r="M119" s="51"/>
      <c r="N119" s="49"/>
      <c r="O119" s="29">
        <f t="shared" si="2"/>
        <v>0</v>
      </c>
      <c r="P119" s="55"/>
      <c r="Q119" s="52"/>
      <c r="R119" s="20" t="str">
        <f>IF(J119="","",IF(K119="PayPal",IF(F119&lt;=18,VLOOKUP(J119,'クラスデータ '!$A$3:$E$51,3,FALSE),VLOOKUP(J119,'クラスデータ '!$A$3:$E$51,2,FALSE)),IF(K119="Bank transfer",IF(F119&lt;=18,VLOOKUP(J119,'クラスデータ '!$A$3:$E$51,5,FALSE),VLOOKUP(J119,'クラスデータ '!$A$3:$E$51,4,FALSE)),"")))</f>
        <v/>
      </c>
      <c r="S119" s="20" t="str">
        <f>IF($M119="","",VLOOKUP($M119,リスト!$E$2:$F$3,2,FALSE))</f>
        <v/>
      </c>
    </row>
    <row r="120" spans="1:19" x14ac:dyDescent="0.2">
      <c r="A120" s="59">
        <v>117</v>
      </c>
      <c r="B120" s="57"/>
      <c r="C120" s="57"/>
      <c r="D120" s="50"/>
      <c r="E120" s="68"/>
      <c r="F120" s="67" t="str">
        <f t="shared" si="3"/>
        <v/>
      </c>
      <c r="G120" s="50"/>
      <c r="H120" s="60"/>
      <c r="I120" s="60"/>
      <c r="J120" s="51"/>
      <c r="K120" s="51"/>
      <c r="L120" s="64"/>
      <c r="M120" s="51"/>
      <c r="N120" s="49"/>
      <c r="O120" s="29">
        <f t="shared" si="2"/>
        <v>0</v>
      </c>
      <c r="P120" s="55"/>
      <c r="Q120" s="48"/>
      <c r="R120" s="20" t="str">
        <f>IF(J120="","",IF(K120="PayPal",IF(F120&lt;=18,VLOOKUP(J120,'クラスデータ '!$A$3:$E$51,3,FALSE),VLOOKUP(J120,'クラスデータ '!$A$3:$E$51,2,FALSE)),IF(K120="Bank transfer",IF(F120&lt;=18,VLOOKUP(J120,'クラスデータ '!$A$3:$E$51,5,FALSE),VLOOKUP(J120,'クラスデータ '!$A$3:$E$51,4,FALSE)),"")))</f>
        <v/>
      </c>
      <c r="S120" s="20" t="str">
        <f>IF($M120="","",VLOOKUP($M120,リスト!$E$2:$F$3,2,FALSE))</f>
        <v/>
      </c>
    </row>
    <row r="121" spans="1:19" x14ac:dyDescent="0.2">
      <c r="A121" s="59">
        <v>118</v>
      </c>
      <c r="B121" s="57"/>
      <c r="C121" s="57"/>
      <c r="D121" s="50"/>
      <c r="E121" s="68"/>
      <c r="F121" s="67" t="str">
        <f t="shared" si="3"/>
        <v/>
      </c>
      <c r="G121" s="50"/>
      <c r="H121" s="60"/>
      <c r="I121" s="60"/>
      <c r="J121" s="51"/>
      <c r="K121" s="51"/>
      <c r="L121" s="64"/>
      <c r="M121" s="51"/>
      <c r="N121" s="49"/>
      <c r="O121" s="29">
        <f t="shared" si="2"/>
        <v>0</v>
      </c>
      <c r="P121" s="55"/>
      <c r="Q121" s="52"/>
      <c r="R121" s="20" t="str">
        <f>IF(J121="","",IF(K121="PayPal",IF(F121&lt;=18,VLOOKUP(J121,'クラスデータ '!$A$3:$E$51,3,FALSE),VLOOKUP(J121,'クラスデータ '!$A$3:$E$51,2,FALSE)),IF(K121="Bank transfer",IF(F121&lt;=18,VLOOKUP(J121,'クラスデータ '!$A$3:$E$51,5,FALSE),VLOOKUP(J121,'クラスデータ '!$A$3:$E$51,4,FALSE)),"")))</f>
        <v/>
      </c>
      <c r="S121" s="20" t="str">
        <f>IF($M121="","",VLOOKUP($M121,リスト!$E$2:$F$3,2,FALSE))</f>
        <v/>
      </c>
    </row>
    <row r="122" spans="1:19" x14ac:dyDescent="0.2">
      <c r="A122" s="59">
        <v>119</v>
      </c>
      <c r="B122" s="57"/>
      <c r="C122" s="57"/>
      <c r="D122" s="50"/>
      <c r="E122" s="68"/>
      <c r="F122" s="67" t="str">
        <f t="shared" si="3"/>
        <v/>
      </c>
      <c r="G122" s="50"/>
      <c r="H122" s="60"/>
      <c r="I122" s="60"/>
      <c r="J122" s="51"/>
      <c r="K122" s="51"/>
      <c r="L122" s="64"/>
      <c r="M122" s="51"/>
      <c r="N122" s="49"/>
      <c r="O122" s="29">
        <f t="shared" si="2"/>
        <v>0</v>
      </c>
      <c r="P122" s="55"/>
      <c r="Q122" s="48"/>
      <c r="R122" s="20" t="str">
        <f>IF(J122="","",IF(K122="PayPal",IF(F122&lt;=18,VLOOKUP(J122,'クラスデータ '!$A$3:$E$51,3,FALSE),VLOOKUP(J122,'クラスデータ '!$A$3:$E$51,2,FALSE)),IF(K122="Bank transfer",IF(F122&lt;=18,VLOOKUP(J122,'クラスデータ '!$A$3:$E$51,5,FALSE),VLOOKUP(J122,'クラスデータ '!$A$3:$E$51,4,FALSE)),"")))</f>
        <v/>
      </c>
      <c r="S122" s="20" t="str">
        <f>IF($M122="","",VLOOKUP($M122,リスト!$E$2:$F$3,2,FALSE))</f>
        <v/>
      </c>
    </row>
    <row r="123" spans="1:19" x14ac:dyDescent="0.2">
      <c r="A123" s="59">
        <v>120</v>
      </c>
      <c r="B123" s="57"/>
      <c r="C123" s="57"/>
      <c r="D123" s="50"/>
      <c r="E123" s="68"/>
      <c r="F123" s="67" t="str">
        <f t="shared" si="3"/>
        <v/>
      </c>
      <c r="G123" s="50"/>
      <c r="H123" s="60"/>
      <c r="I123" s="60"/>
      <c r="J123" s="51"/>
      <c r="K123" s="51"/>
      <c r="L123" s="64"/>
      <c r="M123" s="51"/>
      <c r="N123" s="49"/>
      <c r="O123" s="29">
        <f t="shared" si="2"/>
        <v>0</v>
      </c>
      <c r="P123" s="55"/>
      <c r="Q123" s="52"/>
      <c r="R123" s="20" t="str">
        <f>IF(J123="","",IF(K123="PayPal",IF(F123&lt;=18,VLOOKUP(J123,'クラスデータ '!$A$3:$E$51,3,FALSE),VLOOKUP(J123,'クラスデータ '!$A$3:$E$51,2,FALSE)),IF(K123="Bank transfer",IF(F123&lt;=18,VLOOKUP(J123,'クラスデータ '!$A$3:$E$51,5,FALSE),VLOOKUP(J123,'クラスデータ '!$A$3:$E$51,4,FALSE)),"")))</f>
        <v/>
      </c>
      <c r="S123" s="20" t="str">
        <f>IF($M123="","",VLOOKUP($M123,リスト!$E$2:$F$3,2,FALSE))</f>
        <v/>
      </c>
    </row>
    <row r="124" spans="1:19" x14ac:dyDescent="0.2">
      <c r="A124" s="59">
        <v>121</v>
      </c>
      <c r="B124" s="57"/>
      <c r="C124" s="57"/>
      <c r="D124" s="50"/>
      <c r="E124" s="68"/>
      <c r="F124" s="67" t="str">
        <f t="shared" si="3"/>
        <v/>
      </c>
      <c r="G124" s="50"/>
      <c r="H124" s="60"/>
      <c r="I124" s="60"/>
      <c r="J124" s="51"/>
      <c r="K124" s="51"/>
      <c r="L124" s="64"/>
      <c r="M124" s="51"/>
      <c r="N124" s="49"/>
      <c r="O124" s="29">
        <f t="shared" si="2"/>
        <v>0</v>
      </c>
      <c r="P124" s="55"/>
      <c r="Q124" s="48"/>
      <c r="R124" s="20" t="str">
        <f>IF(J124="","",IF(K124="PayPal",IF(F124&lt;=18,VLOOKUP(J124,'クラスデータ '!$A$3:$E$51,3,FALSE),VLOOKUP(J124,'クラスデータ '!$A$3:$E$51,2,FALSE)),IF(K124="Bank transfer",IF(F124&lt;=18,VLOOKUP(J124,'クラスデータ '!$A$3:$E$51,5,FALSE),VLOOKUP(J124,'クラスデータ '!$A$3:$E$51,4,FALSE)),"")))</f>
        <v/>
      </c>
      <c r="S124" s="20" t="str">
        <f>IF($M124="","",VLOOKUP($M124,リスト!$E$2:$F$3,2,FALSE))</f>
        <v/>
      </c>
    </row>
    <row r="125" spans="1:19" x14ac:dyDescent="0.2">
      <c r="A125" s="59">
        <v>122</v>
      </c>
      <c r="B125" s="57"/>
      <c r="C125" s="57"/>
      <c r="D125" s="50"/>
      <c r="E125" s="68"/>
      <c r="F125" s="67" t="str">
        <f t="shared" si="3"/>
        <v/>
      </c>
      <c r="G125" s="50"/>
      <c r="H125" s="60"/>
      <c r="I125" s="60"/>
      <c r="J125" s="51"/>
      <c r="K125" s="51"/>
      <c r="L125" s="64"/>
      <c r="M125" s="51"/>
      <c r="N125" s="49"/>
      <c r="O125" s="29">
        <f t="shared" si="2"/>
        <v>0</v>
      </c>
      <c r="P125" s="55"/>
      <c r="Q125" s="52"/>
      <c r="R125" s="20" t="str">
        <f>IF(J125="","",IF(K125="PayPal",IF(F125&lt;=18,VLOOKUP(J125,'クラスデータ '!$A$3:$E$51,3,FALSE),VLOOKUP(J125,'クラスデータ '!$A$3:$E$51,2,FALSE)),IF(K125="Bank transfer",IF(F125&lt;=18,VLOOKUP(J125,'クラスデータ '!$A$3:$E$51,5,FALSE),VLOOKUP(J125,'クラスデータ '!$A$3:$E$51,4,FALSE)),"")))</f>
        <v/>
      </c>
      <c r="S125" s="20" t="str">
        <f>IF($M125="","",VLOOKUP($M125,リスト!$E$2:$F$3,2,FALSE))</f>
        <v/>
      </c>
    </row>
    <row r="126" spans="1:19" x14ac:dyDescent="0.2">
      <c r="A126" s="59">
        <v>123</v>
      </c>
      <c r="B126" s="57"/>
      <c r="C126" s="57"/>
      <c r="D126" s="50"/>
      <c r="E126" s="68"/>
      <c r="F126" s="67" t="str">
        <f t="shared" si="3"/>
        <v/>
      </c>
      <c r="G126" s="50"/>
      <c r="H126" s="60"/>
      <c r="I126" s="60"/>
      <c r="J126" s="51"/>
      <c r="K126" s="51"/>
      <c r="L126" s="64"/>
      <c r="M126" s="51"/>
      <c r="N126" s="49"/>
      <c r="O126" s="29">
        <f t="shared" si="2"/>
        <v>0</v>
      </c>
      <c r="P126" s="55"/>
      <c r="Q126" s="48"/>
      <c r="R126" s="20" t="str">
        <f>IF(J126="","",IF(K126="PayPal",IF(F126&lt;=18,VLOOKUP(J126,'クラスデータ '!$A$3:$E$51,3,FALSE),VLOOKUP(J126,'クラスデータ '!$A$3:$E$51,2,FALSE)),IF(K126="Bank transfer",IF(F126&lt;=18,VLOOKUP(J126,'クラスデータ '!$A$3:$E$51,5,FALSE),VLOOKUP(J126,'クラスデータ '!$A$3:$E$51,4,FALSE)),"")))</f>
        <v/>
      </c>
      <c r="S126" s="20" t="str">
        <f>IF($M126="","",VLOOKUP($M126,リスト!$E$2:$F$3,2,FALSE))</f>
        <v/>
      </c>
    </row>
    <row r="127" spans="1:19" x14ac:dyDescent="0.2">
      <c r="A127" s="59">
        <v>124</v>
      </c>
      <c r="B127" s="57"/>
      <c r="C127" s="57"/>
      <c r="D127" s="50"/>
      <c r="E127" s="68"/>
      <c r="F127" s="67" t="str">
        <f t="shared" si="3"/>
        <v/>
      </c>
      <c r="G127" s="50"/>
      <c r="H127" s="60"/>
      <c r="I127" s="60"/>
      <c r="J127" s="51"/>
      <c r="K127" s="51"/>
      <c r="L127" s="64"/>
      <c r="M127" s="51"/>
      <c r="N127" s="49"/>
      <c r="O127" s="29">
        <f t="shared" si="2"/>
        <v>0</v>
      </c>
      <c r="P127" s="55"/>
      <c r="Q127" s="52"/>
      <c r="R127" s="20" t="str">
        <f>IF(J127="","",IF(K127="PayPal",IF(F127&lt;=18,VLOOKUP(J127,'クラスデータ '!$A$3:$E$51,3,FALSE),VLOOKUP(J127,'クラスデータ '!$A$3:$E$51,2,FALSE)),IF(K127="Bank transfer",IF(F127&lt;=18,VLOOKUP(J127,'クラスデータ '!$A$3:$E$51,5,FALSE),VLOOKUP(J127,'クラスデータ '!$A$3:$E$51,4,FALSE)),"")))</f>
        <v/>
      </c>
      <c r="S127" s="20" t="str">
        <f>IF($M127="","",VLOOKUP($M127,リスト!$E$2:$F$3,2,FALSE))</f>
        <v/>
      </c>
    </row>
    <row r="128" spans="1:19" x14ac:dyDescent="0.2">
      <c r="A128" s="59">
        <v>125</v>
      </c>
      <c r="B128" s="57"/>
      <c r="C128" s="57"/>
      <c r="D128" s="50"/>
      <c r="E128" s="68"/>
      <c r="F128" s="67" t="str">
        <f t="shared" si="3"/>
        <v/>
      </c>
      <c r="G128" s="50"/>
      <c r="H128" s="60"/>
      <c r="I128" s="60"/>
      <c r="J128" s="51"/>
      <c r="K128" s="51"/>
      <c r="L128" s="64"/>
      <c r="M128" s="51"/>
      <c r="N128" s="49"/>
      <c r="O128" s="29">
        <f t="shared" si="2"/>
        <v>0</v>
      </c>
      <c r="P128" s="55"/>
      <c r="Q128" s="48"/>
      <c r="R128" s="20" t="str">
        <f>IF(J128="","",IF(K128="PayPal",IF(F128&lt;=18,VLOOKUP(J128,'クラスデータ '!$A$3:$E$51,3,FALSE),VLOOKUP(J128,'クラスデータ '!$A$3:$E$51,2,FALSE)),IF(K128="Bank transfer",IF(F128&lt;=18,VLOOKUP(J128,'クラスデータ '!$A$3:$E$51,5,FALSE),VLOOKUP(J128,'クラスデータ '!$A$3:$E$51,4,FALSE)),"")))</f>
        <v/>
      </c>
      <c r="S128" s="20" t="str">
        <f>IF($M128="","",VLOOKUP($M128,リスト!$E$2:$F$3,2,FALSE))</f>
        <v/>
      </c>
    </row>
    <row r="129" spans="1:19" x14ac:dyDescent="0.2">
      <c r="A129" s="59">
        <v>126</v>
      </c>
      <c r="B129" s="57"/>
      <c r="C129" s="57"/>
      <c r="D129" s="50"/>
      <c r="E129" s="68"/>
      <c r="F129" s="67" t="str">
        <f t="shared" si="3"/>
        <v/>
      </c>
      <c r="G129" s="50"/>
      <c r="H129" s="60"/>
      <c r="I129" s="60"/>
      <c r="J129" s="51"/>
      <c r="K129" s="51"/>
      <c r="L129" s="64"/>
      <c r="M129" s="51"/>
      <c r="N129" s="49"/>
      <c r="O129" s="29">
        <f t="shared" si="2"/>
        <v>0</v>
      </c>
      <c r="P129" s="55"/>
      <c r="Q129" s="52"/>
      <c r="R129" s="20" t="str">
        <f>IF(J129="","",IF(K129="PayPal",IF(F129&lt;=18,VLOOKUP(J129,'クラスデータ '!$A$3:$E$51,3,FALSE),VLOOKUP(J129,'クラスデータ '!$A$3:$E$51,2,FALSE)),IF(K129="Bank transfer",IF(F129&lt;=18,VLOOKUP(J129,'クラスデータ '!$A$3:$E$51,5,FALSE),VLOOKUP(J129,'クラスデータ '!$A$3:$E$51,4,FALSE)),"")))</f>
        <v/>
      </c>
      <c r="S129" s="20" t="str">
        <f>IF($M129="","",VLOOKUP($M129,リスト!$E$2:$F$3,2,FALSE))</f>
        <v/>
      </c>
    </row>
    <row r="130" spans="1:19" x14ac:dyDescent="0.2">
      <c r="A130" s="59">
        <v>127</v>
      </c>
      <c r="B130" s="57"/>
      <c r="C130" s="57"/>
      <c r="D130" s="50"/>
      <c r="E130" s="68"/>
      <c r="F130" s="67" t="str">
        <f t="shared" si="3"/>
        <v/>
      </c>
      <c r="G130" s="50"/>
      <c r="H130" s="60"/>
      <c r="I130" s="60"/>
      <c r="J130" s="51"/>
      <c r="K130" s="51"/>
      <c r="L130" s="64"/>
      <c r="M130" s="51"/>
      <c r="N130" s="49"/>
      <c r="O130" s="29">
        <f t="shared" si="2"/>
        <v>0</v>
      </c>
      <c r="P130" s="55"/>
      <c r="Q130" s="48"/>
      <c r="R130" s="20" t="str">
        <f>IF(J130="","",IF(K130="PayPal",IF(F130&lt;=18,VLOOKUP(J130,'クラスデータ '!$A$3:$E$51,3,FALSE),VLOOKUP(J130,'クラスデータ '!$A$3:$E$51,2,FALSE)),IF(K130="Bank transfer",IF(F130&lt;=18,VLOOKUP(J130,'クラスデータ '!$A$3:$E$51,5,FALSE),VLOOKUP(J130,'クラスデータ '!$A$3:$E$51,4,FALSE)),"")))</f>
        <v/>
      </c>
      <c r="S130" s="20" t="str">
        <f>IF($M130="","",VLOOKUP($M130,リスト!$E$2:$F$3,2,FALSE))</f>
        <v/>
      </c>
    </row>
    <row r="131" spans="1:19" x14ac:dyDescent="0.2">
      <c r="A131" s="59">
        <v>128</v>
      </c>
      <c r="B131" s="57"/>
      <c r="C131" s="57"/>
      <c r="D131" s="50"/>
      <c r="E131" s="68"/>
      <c r="F131" s="67" t="str">
        <f t="shared" si="3"/>
        <v/>
      </c>
      <c r="G131" s="50"/>
      <c r="H131" s="60"/>
      <c r="I131" s="60"/>
      <c r="J131" s="51"/>
      <c r="K131" s="51"/>
      <c r="L131" s="64"/>
      <c r="M131" s="51"/>
      <c r="N131" s="49"/>
      <c r="O131" s="29">
        <f t="shared" ref="O131:O152" si="4">SUM(R131,S131)</f>
        <v>0</v>
      </c>
      <c r="P131" s="55"/>
      <c r="Q131" s="52"/>
      <c r="R131" s="20" t="str">
        <f>IF(J131="","",IF(K131="PayPal",IF(F131&lt;=18,VLOOKUP(J131,'クラスデータ '!$A$3:$E$51,3,FALSE),VLOOKUP(J131,'クラスデータ '!$A$3:$E$51,2,FALSE)),IF(K131="Bank transfer",IF(F131&lt;=18,VLOOKUP(J131,'クラスデータ '!$A$3:$E$51,5,FALSE),VLOOKUP(J131,'クラスデータ '!$A$3:$E$51,4,FALSE)),"")))</f>
        <v/>
      </c>
      <c r="S131" s="20" t="str">
        <f>IF($M131="","",VLOOKUP($M131,リスト!$E$2:$F$3,2,FALSE))</f>
        <v/>
      </c>
    </row>
    <row r="132" spans="1:19" x14ac:dyDescent="0.2">
      <c r="A132" s="59">
        <v>129</v>
      </c>
      <c r="B132" s="57"/>
      <c r="C132" s="57"/>
      <c r="D132" s="50"/>
      <c r="E132" s="68"/>
      <c r="F132" s="67" t="str">
        <f t="shared" ref="F132:F153" si="5">IF(E132="","",DATEDIF(E132,"2019/3/31","Y"))</f>
        <v/>
      </c>
      <c r="G132" s="50"/>
      <c r="H132" s="60"/>
      <c r="I132" s="60"/>
      <c r="J132" s="51"/>
      <c r="K132" s="51"/>
      <c r="L132" s="64"/>
      <c r="M132" s="51"/>
      <c r="N132" s="49"/>
      <c r="O132" s="29">
        <f t="shared" si="4"/>
        <v>0</v>
      </c>
      <c r="P132" s="55"/>
      <c r="Q132" s="48"/>
      <c r="R132" s="20" t="str">
        <f>IF(J132="","",IF(K132="PayPal",IF(F132&lt;=18,VLOOKUP(J132,'クラスデータ '!$A$3:$E$51,3,FALSE),VLOOKUP(J132,'クラスデータ '!$A$3:$E$51,2,FALSE)),IF(K132="Bank transfer",IF(F132&lt;=18,VLOOKUP(J132,'クラスデータ '!$A$3:$E$51,5,FALSE),VLOOKUP(J132,'クラスデータ '!$A$3:$E$51,4,FALSE)),"")))</f>
        <v/>
      </c>
      <c r="S132" s="20" t="str">
        <f>IF($M132="","",VLOOKUP($M132,リスト!$E$2:$F$3,2,FALSE))</f>
        <v/>
      </c>
    </row>
    <row r="133" spans="1:19" x14ac:dyDescent="0.2">
      <c r="A133" s="59">
        <v>130</v>
      </c>
      <c r="B133" s="57"/>
      <c r="C133" s="57"/>
      <c r="D133" s="50"/>
      <c r="E133" s="68"/>
      <c r="F133" s="67" t="str">
        <f t="shared" si="5"/>
        <v/>
      </c>
      <c r="G133" s="50"/>
      <c r="H133" s="60"/>
      <c r="I133" s="60"/>
      <c r="J133" s="51"/>
      <c r="K133" s="51"/>
      <c r="L133" s="64"/>
      <c r="M133" s="51"/>
      <c r="N133" s="49"/>
      <c r="O133" s="29">
        <f t="shared" si="4"/>
        <v>0</v>
      </c>
      <c r="P133" s="55"/>
      <c r="Q133" s="52"/>
      <c r="R133" s="20" t="str">
        <f>IF(J133="","",IF(K133="PayPal",IF(F133&lt;=18,VLOOKUP(J133,'クラスデータ '!$A$3:$E$51,3,FALSE),VLOOKUP(J133,'クラスデータ '!$A$3:$E$51,2,FALSE)),IF(K133="Bank transfer",IF(F133&lt;=18,VLOOKUP(J133,'クラスデータ '!$A$3:$E$51,5,FALSE),VLOOKUP(J133,'クラスデータ '!$A$3:$E$51,4,FALSE)),"")))</f>
        <v/>
      </c>
      <c r="S133" s="20" t="str">
        <f>IF($M133="","",VLOOKUP($M133,リスト!$E$2:$F$3,2,FALSE))</f>
        <v/>
      </c>
    </row>
    <row r="134" spans="1:19" x14ac:dyDescent="0.2">
      <c r="A134" s="59">
        <v>131</v>
      </c>
      <c r="B134" s="57"/>
      <c r="C134" s="57"/>
      <c r="D134" s="50"/>
      <c r="E134" s="68"/>
      <c r="F134" s="67" t="str">
        <f t="shared" si="5"/>
        <v/>
      </c>
      <c r="G134" s="50"/>
      <c r="H134" s="60"/>
      <c r="I134" s="60"/>
      <c r="J134" s="51"/>
      <c r="K134" s="51"/>
      <c r="L134" s="64"/>
      <c r="M134" s="51"/>
      <c r="N134" s="49"/>
      <c r="O134" s="29">
        <f t="shared" si="4"/>
        <v>0</v>
      </c>
      <c r="P134" s="55"/>
      <c r="Q134" s="48"/>
      <c r="R134" s="20" t="str">
        <f>IF(J134="","",IF(K134="PayPal",IF(F134&lt;=18,VLOOKUP(J134,'クラスデータ '!$A$3:$E$51,3,FALSE),VLOOKUP(J134,'クラスデータ '!$A$3:$E$51,2,FALSE)),IF(K134="Bank transfer",IF(F134&lt;=18,VLOOKUP(J134,'クラスデータ '!$A$3:$E$51,5,FALSE),VLOOKUP(J134,'クラスデータ '!$A$3:$E$51,4,FALSE)),"")))</f>
        <v/>
      </c>
      <c r="S134" s="20" t="str">
        <f>IF($M134="","",VLOOKUP($M134,リスト!$E$2:$F$3,2,FALSE))</f>
        <v/>
      </c>
    </row>
    <row r="135" spans="1:19" x14ac:dyDescent="0.2">
      <c r="A135" s="59">
        <v>132</v>
      </c>
      <c r="B135" s="57"/>
      <c r="C135" s="57"/>
      <c r="D135" s="50"/>
      <c r="E135" s="68"/>
      <c r="F135" s="67" t="str">
        <f t="shared" si="5"/>
        <v/>
      </c>
      <c r="G135" s="50"/>
      <c r="H135" s="60"/>
      <c r="I135" s="60"/>
      <c r="J135" s="51"/>
      <c r="K135" s="51"/>
      <c r="L135" s="64"/>
      <c r="M135" s="51"/>
      <c r="N135" s="49"/>
      <c r="O135" s="29">
        <f t="shared" si="4"/>
        <v>0</v>
      </c>
      <c r="P135" s="55"/>
      <c r="Q135" s="52"/>
      <c r="R135" s="20" t="str">
        <f>IF(J135="","",IF(K135="PayPal",IF(F135&lt;=18,VLOOKUP(J135,'クラスデータ '!$A$3:$E$51,3,FALSE),VLOOKUP(J135,'クラスデータ '!$A$3:$E$51,2,FALSE)),IF(K135="Bank transfer",IF(F135&lt;=18,VLOOKUP(J135,'クラスデータ '!$A$3:$E$51,5,FALSE),VLOOKUP(J135,'クラスデータ '!$A$3:$E$51,4,FALSE)),"")))</f>
        <v/>
      </c>
      <c r="S135" s="20" t="str">
        <f>IF($M135="","",VLOOKUP($M135,リスト!$E$2:$F$3,2,FALSE))</f>
        <v/>
      </c>
    </row>
    <row r="136" spans="1:19" x14ac:dyDescent="0.2">
      <c r="A136" s="59">
        <v>133</v>
      </c>
      <c r="B136" s="57"/>
      <c r="C136" s="57"/>
      <c r="D136" s="50"/>
      <c r="E136" s="68"/>
      <c r="F136" s="67" t="str">
        <f t="shared" si="5"/>
        <v/>
      </c>
      <c r="G136" s="50"/>
      <c r="H136" s="60"/>
      <c r="I136" s="60"/>
      <c r="J136" s="51"/>
      <c r="K136" s="51"/>
      <c r="L136" s="64"/>
      <c r="M136" s="51"/>
      <c r="N136" s="49"/>
      <c r="O136" s="29">
        <f t="shared" si="4"/>
        <v>0</v>
      </c>
      <c r="P136" s="55"/>
      <c r="Q136" s="48"/>
      <c r="R136" s="20" t="str">
        <f>IF(J136="","",IF(K136="PayPal",IF(F136&lt;=18,VLOOKUP(J136,'クラスデータ '!$A$3:$E$51,3,FALSE),VLOOKUP(J136,'クラスデータ '!$A$3:$E$51,2,FALSE)),IF(K136="Bank transfer",IF(F136&lt;=18,VLOOKUP(J136,'クラスデータ '!$A$3:$E$51,5,FALSE),VLOOKUP(J136,'クラスデータ '!$A$3:$E$51,4,FALSE)),"")))</f>
        <v/>
      </c>
      <c r="S136" s="20" t="str">
        <f>IF($M136="","",VLOOKUP($M136,リスト!$E$2:$F$3,2,FALSE))</f>
        <v/>
      </c>
    </row>
    <row r="137" spans="1:19" x14ac:dyDescent="0.2">
      <c r="A137" s="59">
        <v>134</v>
      </c>
      <c r="B137" s="57"/>
      <c r="C137" s="57"/>
      <c r="D137" s="50"/>
      <c r="E137" s="68"/>
      <c r="F137" s="67" t="str">
        <f t="shared" si="5"/>
        <v/>
      </c>
      <c r="G137" s="50"/>
      <c r="H137" s="60"/>
      <c r="I137" s="60"/>
      <c r="J137" s="51"/>
      <c r="K137" s="51"/>
      <c r="L137" s="64"/>
      <c r="M137" s="51"/>
      <c r="N137" s="49"/>
      <c r="O137" s="29">
        <f t="shared" si="4"/>
        <v>0</v>
      </c>
      <c r="P137" s="55"/>
      <c r="Q137" s="52"/>
      <c r="R137" s="20" t="str">
        <f>IF(J137="","",IF(K137="PayPal",IF(F137&lt;=18,VLOOKUP(J137,'クラスデータ '!$A$3:$E$51,3,FALSE),VLOOKUP(J137,'クラスデータ '!$A$3:$E$51,2,FALSE)),IF(K137="Bank transfer",IF(F137&lt;=18,VLOOKUP(J137,'クラスデータ '!$A$3:$E$51,5,FALSE),VLOOKUP(J137,'クラスデータ '!$A$3:$E$51,4,FALSE)),"")))</f>
        <v/>
      </c>
      <c r="S137" s="20" t="str">
        <f>IF($M137="","",VLOOKUP($M137,リスト!$E$2:$F$3,2,FALSE))</f>
        <v/>
      </c>
    </row>
    <row r="138" spans="1:19" x14ac:dyDescent="0.2">
      <c r="A138" s="59">
        <v>135</v>
      </c>
      <c r="B138" s="57"/>
      <c r="C138" s="57"/>
      <c r="D138" s="50"/>
      <c r="E138" s="68"/>
      <c r="F138" s="67" t="str">
        <f t="shared" si="5"/>
        <v/>
      </c>
      <c r="G138" s="50"/>
      <c r="H138" s="60"/>
      <c r="I138" s="60"/>
      <c r="J138" s="51"/>
      <c r="K138" s="51"/>
      <c r="L138" s="64"/>
      <c r="M138" s="51"/>
      <c r="N138" s="49"/>
      <c r="O138" s="29">
        <f t="shared" si="4"/>
        <v>0</v>
      </c>
      <c r="P138" s="55"/>
      <c r="Q138" s="48"/>
      <c r="R138" s="20" t="str">
        <f>IF(J138="","",IF(K138="PayPal",IF(F138&lt;=18,VLOOKUP(J138,'クラスデータ '!$A$3:$E$51,3,FALSE),VLOOKUP(J138,'クラスデータ '!$A$3:$E$51,2,FALSE)),IF(K138="Bank transfer",IF(F138&lt;=18,VLOOKUP(J138,'クラスデータ '!$A$3:$E$51,5,FALSE),VLOOKUP(J138,'クラスデータ '!$A$3:$E$51,4,FALSE)),"")))</f>
        <v/>
      </c>
      <c r="S138" s="20" t="str">
        <f>IF($M138="","",VLOOKUP($M138,リスト!$E$2:$F$3,2,FALSE))</f>
        <v/>
      </c>
    </row>
    <row r="139" spans="1:19" x14ac:dyDescent="0.2">
      <c r="A139" s="59">
        <v>136</v>
      </c>
      <c r="B139" s="57"/>
      <c r="C139" s="57"/>
      <c r="D139" s="50"/>
      <c r="E139" s="68"/>
      <c r="F139" s="67" t="str">
        <f t="shared" si="5"/>
        <v/>
      </c>
      <c r="G139" s="50"/>
      <c r="H139" s="60"/>
      <c r="I139" s="60"/>
      <c r="J139" s="51"/>
      <c r="K139" s="51"/>
      <c r="L139" s="64"/>
      <c r="M139" s="51"/>
      <c r="N139" s="49"/>
      <c r="O139" s="29">
        <f t="shared" si="4"/>
        <v>0</v>
      </c>
      <c r="P139" s="55"/>
      <c r="Q139" s="52"/>
      <c r="R139" s="20" t="str">
        <f>IF(J139="","",IF(K139="PayPal",IF(F139&lt;=18,VLOOKUP(J139,'クラスデータ '!$A$3:$E$51,3,FALSE),VLOOKUP(J139,'クラスデータ '!$A$3:$E$51,2,FALSE)),IF(K139="Bank transfer",IF(F139&lt;=18,VLOOKUP(J139,'クラスデータ '!$A$3:$E$51,5,FALSE),VLOOKUP(J139,'クラスデータ '!$A$3:$E$51,4,FALSE)),"")))</f>
        <v/>
      </c>
      <c r="S139" s="20" t="str">
        <f>IF($M139="","",VLOOKUP($M139,リスト!$E$2:$F$3,2,FALSE))</f>
        <v/>
      </c>
    </row>
    <row r="140" spans="1:19" x14ac:dyDescent="0.2">
      <c r="A140" s="59">
        <v>137</v>
      </c>
      <c r="B140" s="57"/>
      <c r="C140" s="57"/>
      <c r="D140" s="50"/>
      <c r="E140" s="68"/>
      <c r="F140" s="67" t="str">
        <f t="shared" si="5"/>
        <v/>
      </c>
      <c r="G140" s="50"/>
      <c r="H140" s="60"/>
      <c r="I140" s="60"/>
      <c r="J140" s="51"/>
      <c r="K140" s="51"/>
      <c r="L140" s="64"/>
      <c r="M140" s="51"/>
      <c r="N140" s="49"/>
      <c r="O140" s="29">
        <f t="shared" si="4"/>
        <v>0</v>
      </c>
      <c r="P140" s="55"/>
      <c r="Q140" s="48"/>
      <c r="R140" s="20" t="str">
        <f>IF(J140="","",IF(K140="PayPal",IF(F140&lt;=18,VLOOKUP(J140,'クラスデータ '!$A$3:$E$51,3,FALSE),VLOOKUP(J140,'クラスデータ '!$A$3:$E$51,2,FALSE)),IF(K140="Bank transfer",IF(F140&lt;=18,VLOOKUP(J140,'クラスデータ '!$A$3:$E$51,5,FALSE),VLOOKUP(J140,'クラスデータ '!$A$3:$E$51,4,FALSE)),"")))</f>
        <v/>
      </c>
      <c r="S140" s="20" t="str">
        <f>IF($M140="","",VLOOKUP($M140,リスト!$E$2:$F$3,2,FALSE))</f>
        <v/>
      </c>
    </row>
    <row r="141" spans="1:19" x14ac:dyDescent="0.2">
      <c r="A141" s="59">
        <v>138</v>
      </c>
      <c r="B141" s="57"/>
      <c r="C141" s="57"/>
      <c r="D141" s="50"/>
      <c r="E141" s="68"/>
      <c r="F141" s="67" t="str">
        <f t="shared" si="5"/>
        <v/>
      </c>
      <c r="G141" s="50"/>
      <c r="H141" s="60"/>
      <c r="I141" s="60"/>
      <c r="J141" s="51"/>
      <c r="K141" s="51"/>
      <c r="L141" s="64"/>
      <c r="M141" s="51"/>
      <c r="N141" s="49"/>
      <c r="O141" s="29">
        <f t="shared" si="4"/>
        <v>0</v>
      </c>
      <c r="P141" s="55"/>
      <c r="Q141" s="52"/>
      <c r="R141" s="20" t="str">
        <f>IF(J141="","",IF(K141="PayPal",IF(F141&lt;=18,VLOOKUP(J141,'クラスデータ '!$A$3:$E$51,3,FALSE),VLOOKUP(J141,'クラスデータ '!$A$3:$E$51,2,FALSE)),IF(K141="Bank transfer",IF(F141&lt;=18,VLOOKUP(J141,'クラスデータ '!$A$3:$E$51,5,FALSE),VLOOKUP(J141,'クラスデータ '!$A$3:$E$51,4,FALSE)),"")))</f>
        <v/>
      </c>
      <c r="S141" s="20" t="str">
        <f>IF($M141="","",VLOOKUP($M141,リスト!$E$2:$F$3,2,FALSE))</f>
        <v/>
      </c>
    </row>
    <row r="142" spans="1:19" x14ac:dyDescent="0.2">
      <c r="A142" s="59">
        <v>139</v>
      </c>
      <c r="B142" s="57"/>
      <c r="C142" s="57"/>
      <c r="D142" s="50"/>
      <c r="E142" s="68"/>
      <c r="F142" s="67" t="str">
        <f t="shared" si="5"/>
        <v/>
      </c>
      <c r="G142" s="50"/>
      <c r="H142" s="60"/>
      <c r="I142" s="60"/>
      <c r="J142" s="51"/>
      <c r="K142" s="51"/>
      <c r="L142" s="64"/>
      <c r="M142" s="51"/>
      <c r="N142" s="49"/>
      <c r="O142" s="29">
        <f t="shared" si="4"/>
        <v>0</v>
      </c>
      <c r="P142" s="55"/>
      <c r="Q142" s="48"/>
      <c r="R142" s="20" t="str">
        <f>IF(J142="","",IF(K142="PayPal",IF(F142&lt;=18,VLOOKUP(J142,'クラスデータ '!$A$3:$E$51,3,FALSE),VLOOKUP(J142,'クラスデータ '!$A$3:$E$51,2,FALSE)),IF(K142="Bank transfer",IF(F142&lt;=18,VLOOKUP(J142,'クラスデータ '!$A$3:$E$51,5,FALSE),VLOOKUP(J142,'クラスデータ '!$A$3:$E$51,4,FALSE)),"")))</f>
        <v/>
      </c>
      <c r="S142" s="20" t="str">
        <f>IF($M142="","",VLOOKUP($M142,リスト!$E$2:$F$3,2,FALSE))</f>
        <v/>
      </c>
    </row>
    <row r="143" spans="1:19" x14ac:dyDescent="0.2">
      <c r="A143" s="59">
        <v>140</v>
      </c>
      <c r="B143" s="57"/>
      <c r="C143" s="57"/>
      <c r="D143" s="50"/>
      <c r="E143" s="68"/>
      <c r="F143" s="67" t="str">
        <f t="shared" si="5"/>
        <v/>
      </c>
      <c r="G143" s="50"/>
      <c r="H143" s="60"/>
      <c r="I143" s="60"/>
      <c r="J143" s="51"/>
      <c r="K143" s="51"/>
      <c r="L143" s="64"/>
      <c r="M143" s="51"/>
      <c r="N143" s="49"/>
      <c r="O143" s="29">
        <f t="shared" si="4"/>
        <v>0</v>
      </c>
      <c r="P143" s="55"/>
      <c r="Q143" s="52"/>
      <c r="R143" s="20" t="str">
        <f>IF(J143="","",IF(K143="PayPal",IF(F143&lt;=18,VLOOKUP(J143,'クラスデータ '!$A$3:$E$51,3,FALSE),VLOOKUP(J143,'クラスデータ '!$A$3:$E$51,2,FALSE)),IF(K143="Bank transfer",IF(F143&lt;=18,VLOOKUP(J143,'クラスデータ '!$A$3:$E$51,5,FALSE),VLOOKUP(J143,'クラスデータ '!$A$3:$E$51,4,FALSE)),"")))</f>
        <v/>
      </c>
      <c r="S143" s="20" t="str">
        <f>IF($M143="","",VLOOKUP($M143,リスト!$E$2:$F$3,2,FALSE))</f>
        <v/>
      </c>
    </row>
    <row r="144" spans="1:19" x14ac:dyDescent="0.2">
      <c r="A144" s="59">
        <v>141</v>
      </c>
      <c r="B144" s="57"/>
      <c r="C144" s="57"/>
      <c r="D144" s="50"/>
      <c r="E144" s="68"/>
      <c r="F144" s="67" t="str">
        <f t="shared" si="5"/>
        <v/>
      </c>
      <c r="G144" s="50"/>
      <c r="H144" s="60"/>
      <c r="I144" s="60"/>
      <c r="J144" s="51"/>
      <c r="K144" s="51"/>
      <c r="L144" s="64"/>
      <c r="M144" s="51"/>
      <c r="N144" s="49"/>
      <c r="O144" s="29">
        <f t="shared" si="4"/>
        <v>0</v>
      </c>
      <c r="P144" s="55"/>
      <c r="Q144" s="48"/>
      <c r="R144" s="20" t="str">
        <f>IF(J144="","",IF(K144="PayPal",IF(F144&lt;=18,VLOOKUP(J144,'クラスデータ '!$A$3:$E$51,3,FALSE),VLOOKUP(J144,'クラスデータ '!$A$3:$E$51,2,FALSE)),IF(K144="Bank transfer",IF(F144&lt;=18,VLOOKUP(J144,'クラスデータ '!$A$3:$E$51,5,FALSE),VLOOKUP(J144,'クラスデータ '!$A$3:$E$51,4,FALSE)),"")))</f>
        <v/>
      </c>
      <c r="S144" s="20" t="str">
        <f>IF($M144="","",VLOOKUP($M144,リスト!$E$2:$F$3,2,FALSE))</f>
        <v/>
      </c>
    </row>
    <row r="145" spans="1:19" x14ac:dyDescent="0.2">
      <c r="A145" s="59">
        <v>142</v>
      </c>
      <c r="B145" s="57"/>
      <c r="C145" s="57"/>
      <c r="D145" s="50"/>
      <c r="E145" s="68"/>
      <c r="F145" s="67" t="str">
        <f t="shared" si="5"/>
        <v/>
      </c>
      <c r="G145" s="50"/>
      <c r="H145" s="60"/>
      <c r="I145" s="60"/>
      <c r="J145" s="51"/>
      <c r="K145" s="51"/>
      <c r="L145" s="64"/>
      <c r="M145" s="51"/>
      <c r="N145" s="49"/>
      <c r="O145" s="29">
        <f t="shared" si="4"/>
        <v>0</v>
      </c>
      <c r="P145" s="55"/>
      <c r="Q145" s="52"/>
      <c r="R145" s="20" t="str">
        <f>IF(J145="","",IF(K145="PayPal",IF(F145&lt;=18,VLOOKUP(J145,'クラスデータ '!$A$3:$E$51,3,FALSE),VLOOKUP(J145,'クラスデータ '!$A$3:$E$51,2,FALSE)),IF(K145="Bank transfer",IF(F145&lt;=18,VLOOKUP(J145,'クラスデータ '!$A$3:$E$51,5,FALSE),VLOOKUP(J145,'クラスデータ '!$A$3:$E$51,4,FALSE)),"")))</f>
        <v/>
      </c>
      <c r="S145" s="20" t="str">
        <f>IF($M145="","",VLOOKUP($M145,リスト!$E$2:$F$3,2,FALSE))</f>
        <v/>
      </c>
    </row>
    <row r="146" spans="1:19" x14ac:dyDescent="0.2">
      <c r="A146" s="59">
        <v>143</v>
      </c>
      <c r="B146" s="57"/>
      <c r="C146" s="57"/>
      <c r="D146" s="50"/>
      <c r="E146" s="68"/>
      <c r="F146" s="67" t="str">
        <f t="shared" si="5"/>
        <v/>
      </c>
      <c r="G146" s="50"/>
      <c r="H146" s="60"/>
      <c r="I146" s="60"/>
      <c r="J146" s="51"/>
      <c r="K146" s="51"/>
      <c r="L146" s="64"/>
      <c r="M146" s="51"/>
      <c r="N146" s="49"/>
      <c r="O146" s="29">
        <f t="shared" si="4"/>
        <v>0</v>
      </c>
      <c r="P146" s="55"/>
      <c r="Q146" s="48"/>
      <c r="R146" s="20" t="str">
        <f>IF(J146="","",IF(K146="PayPal",IF(F146&lt;=18,VLOOKUP(J146,'クラスデータ '!$A$3:$E$51,3,FALSE),VLOOKUP(J146,'クラスデータ '!$A$3:$E$51,2,FALSE)),IF(K146="Bank transfer",IF(F146&lt;=18,VLOOKUP(J146,'クラスデータ '!$A$3:$E$51,5,FALSE),VLOOKUP(J146,'クラスデータ '!$A$3:$E$51,4,FALSE)),"")))</f>
        <v/>
      </c>
      <c r="S146" s="20" t="str">
        <f>IF($M146="","",VLOOKUP($M146,リスト!$E$2:$F$3,2,FALSE))</f>
        <v/>
      </c>
    </row>
    <row r="147" spans="1:19" x14ac:dyDescent="0.2">
      <c r="A147" s="59">
        <v>144</v>
      </c>
      <c r="B147" s="57"/>
      <c r="C147" s="57"/>
      <c r="D147" s="50"/>
      <c r="E147" s="68"/>
      <c r="F147" s="67" t="str">
        <f t="shared" si="5"/>
        <v/>
      </c>
      <c r="G147" s="50"/>
      <c r="H147" s="60"/>
      <c r="I147" s="60"/>
      <c r="J147" s="51"/>
      <c r="K147" s="51"/>
      <c r="L147" s="64"/>
      <c r="M147" s="51"/>
      <c r="N147" s="49"/>
      <c r="O147" s="29">
        <f t="shared" si="4"/>
        <v>0</v>
      </c>
      <c r="P147" s="55"/>
      <c r="Q147" s="52"/>
      <c r="R147" s="20" t="str">
        <f>IF(J147="","",IF(K147="PayPal",IF(F147&lt;=18,VLOOKUP(J147,'クラスデータ '!$A$3:$E$51,3,FALSE),VLOOKUP(J147,'クラスデータ '!$A$3:$E$51,2,FALSE)),IF(K147="Bank transfer",IF(F147&lt;=18,VLOOKUP(J147,'クラスデータ '!$A$3:$E$51,5,FALSE),VLOOKUP(J147,'クラスデータ '!$A$3:$E$51,4,FALSE)),"")))</f>
        <v/>
      </c>
      <c r="S147" s="20" t="str">
        <f>IF($M147="","",VLOOKUP($M147,リスト!$E$2:$F$3,2,FALSE))</f>
        <v/>
      </c>
    </row>
    <row r="148" spans="1:19" x14ac:dyDescent="0.2">
      <c r="A148" s="59">
        <v>145</v>
      </c>
      <c r="B148" s="57"/>
      <c r="C148" s="57"/>
      <c r="D148" s="50"/>
      <c r="E148" s="68"/>
      <c r="F148" s="67" t="str">
        <f t="shared" si="5"/>
        <v/>
      </c>
      <c r="G148" s="50"/>
      <c r="H148" s="60"/>
      <c r="I148" s="60"/>
      <c r="J148" s="51"/>
      <c r="K148" s="51"/>
      <c r="L148" s="64"/>
      <c r="M148" s="51"/>
      <c r="N148" s="49"/>
      <c r="O148" s="29">
        <f t="shared" si="4"/>
        <v>0</v>
      </c>
      <c r="P148" s="55"/>
      <c r="Q148" s="48"/>
      <c r="R148" s="20" t="str">
        <f>IF(J148="","",IF(K148="PayPal",IF(F148&lt;=18,VLOOKUP(J148,'クラスデータ '!$A$3:$E$51,3,FALSE),VLOOKUP(J148,'クラスデータ '!$A$3:$E$51,2,FALSE)),IF(K148="Bank transfer",IF(F148&lt;=18,VLOOKUP(J148,'クラスデータ '!$A$3:$E$51,5,FALSE),VLOOKUP(J148,'クラスデータ '!$A$3:$E$51,4,FALSE)),"")))</f>
        <v/>
      </c>
      <c r="S148" s="20" t="str">
        <f>IF($M148="","",VLOOKUP($M148,リスト!$E$2:$F$3,2,FALSE))</f>
        <v/>
      </c>
    </row>
    <row r="149" spans="1:19" x14ac:dyDescent="0.2">
      <c r="A149" s="59">
        <v>146</v>
      </c>
      <c r="B149" s="57"/>
      <c r="C149" s="57"/>
      <c r="D149" s="50"/>
      <c r="E149" s="68"/>
      <c r="F149" s="67" t="str">
        <f t="shared" si="5"/>
        <v/>
      </c>
      <c r="G149" s="50"/>
      <c r="H149" s="60"/>
      <c r="I149" s="60"/>
      <c r="J149" s="51"/>
      <c r="K149" s="51"/>
      <c r="L149" s="64"/>
      <c r="M149" s="51"/>
      <c r="N149" s="49"/>
      <c r="O149" s="29">
        <f t="shared" si="4"/>
        <v>0</v>
      </c>
      <c r="P149" s="55"/>
      <c r="Q149" s="52"/>
      <c r="R149" s="20" t="str">
        <f>IF(J149="","",IF(K149="PayPal",IF(F149&lt;=18,VLOOKUP(J149,'クラスデータ '!$A$3:$E$51,3,FALSE),VLOOKUP(J149,'クラスデータ '!$A$3:$E$51,2,FALSE)),IF(K149="Bank transfer",IF(F149&lt;=18,VLOOKUP(J149,'クラスデータ '!$A$3:$E$51,5,FALSE),VLOOKUP(J149,'クラスデータ '!$A$3:$E$51,4,FALSE)),"")))</f>
        <v/>
      </c>
      <c r="S149" s="20" t="str">
        <f>IF($M149="","",VLOOKUP($M149,リスト!$E$2:$F$3,2,FALSE))</f>
        <v/>
      </c>
    </row>
    <row r="150" spans="1:19" x14ac:dyDescent="0.2">
      <c r="A150" s="59">
        <v>147</v>
      </c>
      <c r="B150" s="57"/>
      <c r="C150" s="57"/>
      <c r="D150" s="50"/>
      <c r="E150" s="68"/>
      <c r="F150" s="67" t="str">
        <f t="shared" si="5"/>
        <v/>
      </c>
      <c r="G150" s="50"/>
      <c r="H150" s="60"/>
      <c r="I150" s="60"/>
      <c r="J150" s="51"/>
      <c r="K150" s="51"/>
      <c r="L150" s="64"/>
      <c r="M150" s="51"/>
      <c r="N150" s="49"/>
      <c r="O150" s="29">
        <f t="shared" si="4"/>
        <v>0</v>
      </c>
      <c r="P150" s="55"/>
      <c r="Q150" s="48"/>
      <c r="R150" s="20" t="str">
        <f>IF(J150="","",IF(K150="PayPal",IF(F150&lt;=18,VLOOKUP(J150,'クラスデータ '!$A$3:$E$51,3,FALSE),VLOOKUP(J150,'クラスデータ '!$A$3:$E$51,2,FALSE)),IF(K150="Bank transfer",IF(F150&lt;=18,VLOOKUP(J150,'クラスデータ '!$A$3:$E$51,5,FALSE),VLOOKUP(J150,'クラスデータ '!$A$3:$E$51,4,FALSE)),"")))</f>
        <v/>
      </c>
      <c r="S150" s="20" t="str">
        <f>IF($M150="","",VLOOKUP($M150,リスト!$E$2:$F$3,2,FALSE))</f>
        <v/>
      </c>
    </row>
    <row r="151" spans="1:19" x14ac:dyDescent="0.2">
      <c r="A151" s="59">
        <v>148</v>
      </c>
      <c r="B151" s="57"/>
      <c r="C151" s="57"/>
      <c r="D151" s="50"/>
      <c r="E151" s="68"/>
      <c r="F151" s="67" t="str">
        <f t="shared" si="5"/>
        <v/>
      </c>
      <c r="G151" s="50"/>
      <c r="H151" s="60"/>
      <c r="I151" s="60"/>
      <c r="J151" s="51"/>
      <c r="K151" s="51"/>
      <c r="L151" s="64"/>
      <c r="M151" s="51"/>
      <c r="N151" s="49"/>
      <c r="O151" s="29">
        <f t="shared" si="4"/>
        <v>0</v>
      </c>
      <c r="P151" s="55"/>
      <c r="Q151" s="52"/>
      <c r="R151" s="20" t="str">
        <f>IF(J151="","",IF(K151="PayPal",IF(F151&lt;=18,VLOOKUP(J151,'クラスデータ '!$A$3:$E$51,3,FALSE),VLOOKUP(J151,'クラスデータ '!$A$3:$E$51,2,FALSE)),IF(K151="Bank transfer",IF(F151&lt;=18,VLOOKUP(J151,'クラスデータ '!$A$3:$E$51,5,FALSE),VLOOKUP(J151,'クラスデータ '!$A$3:$E$51,4,FALSE)),"")))</f>
        <v/>
      </c>
      <c r="S151" s="20" t="str">
        <f>IF($M151="","",VLOOKUP($M151,リスト!$E$2:$F$3,2,FALSE))</f>
        <v/>
      </c>
    </row>
    <row r="152" spans="1:19" x14ac:dyDescent="0.2">
      <c r="A152" s="59">
        <v>149</v>
      </c>
      <c r="B152" s="57"/>
      <c r="C152" s="57"/>
      <c r="D152" s="50"/>
      <c r="E152" s="68"/>
      <c r="F152" s="67" t="str">
        <f t="shared" si="5"/>
        <v/>
      </c>
      <c r="G152" s="50"/>
      <c r="H152" s="60"/>
      <c r="I152" s="60"/>
      <c r="J152" s="51"/>
      <c r="K152" s="51"/>
      <c r="L152" s="64"/>
      <c r="M152" s="51"/>
      <c r="N152" s="49"/>
      <c r="O152" s="29">
        <f t="shared" si="4"/>
        <v>0</v>
      </c>
      <c r="P152" s="55"/>
      <c r="Q152" s="48"/>
      <c r="R152" s="20" t="str">
        <f>IF(J152="","",IF(K152="PayPal",IF(F152&lt;=18,VLOOKUP(J152,'クラスデータ '!$A$3:$E$51,3,FALSE),VLOOKUP(J152,'クラスデータ '!$A$3:$E$51,2,FALSE)),IF(K152="Bank transfer",IF(F152&lt;=18,VLOOKUP(J152,'クラスデータ '!$A$3:$E$51,5,FALSE),VLOOKUP(J152,'クラスデータ '!$A$3:$E$51,4,FALSE)),"")))</f>
        <v/>
      </c>
      <c r="S152" s="20" t="str">
        <f>IF($M152="","",VLOOKUP($M152,リスト!$E$2:$F$3,2,FALSE))</f>
        <v/>
      </c>
    </row>
    <row r="153" spans="1:19" x14ac:dyDescent="0.2">
      <c r="A153" s="59">
        <v>150</v>
      </c>
      <c r="B153" s="57"/>
      <c r="C153" s="57"/>
      <c r="D153" s="50"/>
      <c r="E153" s="68"/>
      <c r="F153" s="67" t="str">
        <f t="shared" si="5"/>
        <v/>
      </c>
      <c r="G153" s="50"/>
      <c r="H153" s="60"/>
      <c r="I153" s="60"/>
      <c r="J153" s="51"/>
      <c r="K153" s="51"/>
      <c r="L153" s="64"/>
      <c r="M153" s="51"/>
      <c r="N153" s="49"/>
      <c r="O153" s="29">
        <f>SUM(R153,S153)</f>
        <v>0</v>
      </c>
      <c r="P153" s="55"/>
      <c r="Q153" s="52"/>
      <c r="R153" s="20" t="str">
        <f>IF(J153="","",IF(K153="PayPal",IF(F153&lt;=18,VLOOKUP(J153,'クラスデータ '!$A$3:$E$51,3,FALSE),VLOOKUP(J153,'クラスデータ '!$A$3:$E$51,2,FALSE)),IF(K153="Bank transfer",IF(F153&lt;=18,VLOOKUP(J153,'クラスデータ '!$A$3:$E$51,5,FALSE),VLOOKUP(J153,'クラスデータ '!$A$3:$E$51,4,FALSE)),"")))</f>
        <v/>
      </c>
      <c r="S153" s="20" t="str">
        <f>IF($M153="","",VLOOKUP($M153,リスト!$E$2:$F$3,2,FALSE))</f>
        <v/>
      </c>
    </row>
    <row r="154" spans="1:19" x14ac:dyDescent="0.2">
      <c r="E154" s="64"/>
      <c r="L154" s="64"/>
      <c r="N154" s="49"/>
    </row>
    <row r="155" spans="1:19" x14ac:dyDescent="0.2">
      <c r="E155" s="64"/>
      <c r="N155" s="49"/>
    </row>
    <row r="156" spans="1:19" x14ac:dyDescent="0.2">
      <c r="E156" s="64"/>
      <c r="N156" s="49"/>
    </row>
    <row r="157" spans="1:19" x14ac:dyDescent="0.2">
      <c r="E157" s="64"/>
      <c r="N157" s="49"/>
    </row>
    <row r="158" spans="1:19" x14ac:dyDescent="0.2">
      <c r="E158" s="64"/>
      <c r="N158" s="49"/>
    </row>
    <row r="159" spans="1:19" x14ac:dyDescent="0.2">
      <c r="E159" s="64"/>
      <c r="N159" s="49"/>
    </row>
    <row r="160" spans="1:19" x14ac:dyDescent="0.2">
      <c r="E160" s="64"/>
      <c r="N160" s="49"/>
    </row>
    <row r="161" spans="5:14" x14ac:dyDescent="0.2">
      <c r="E161" s="64"/>
      <c r="N161" s="49"/>
    </row>
    <row r="162" spans="5:14" x14ac:dyDescent="0.2">
      <c r="E162" s="64"/>
      <c r="N162" s="49"/>
    </row>
    <row r="163" spans="5:14" x14ac:dyDescent="0.2">
      <c r="E163" s="64"/>
    </row>
    <row r="164" spans="5:14" x14ac:dyDescent="0.2">
      <c r="E164" s="64"/>
    </row>
    <row r="165" spans="5:14" x14ac:dyDescent="0.2">
      <c r="E165" s="64"/>
    </row>
    <row r="166" spans="5:14" x14ac:dyDescent="0.2">
      <c r="E166" s="64"/>
    </row>
    <row r="167" spans="5:14" x14ac:dyDescent="0.2">
      <c r="E167" s="64"/>
    </row>
    <row r="168" spans="5:14" x14ac:dyDescent="0.2">
      <c r="E168" s="64"/>
    </row>
    <row r="169" spans="5:14" x14ac:dyDescent="0.2">
      <c r="E169" s="64"/>
    </row>
    <row r="170" spans="5:14" x14ac:dyDescent="0.2">
      <c r="E170" s="64"/>
    </row>
    <row r="171" spans="5:14" x14ac:dyDescent="0.2">
      <c r="E171" s="64"/>
    </row>
    <row r="172" spans="5:14" x14ac:dyDescent="0.2">
      <c r="E172" s="64"/>
    </row>
    <row r="173" spans="5:14" x14ac:dyDescent="0.2">
      <c r="E173" s="64"/>
    </row>
    <row r="174" spans="5:14" x14ac:dyDescent="0.2">
      <c r="E174" s="64"/>
    </row>
    <row r="175" spans="5:14" x14ac:dyDescent="0.2">
      <c r="E175" s="64"/>
    </row>
    <row r="176" spans="5:14" x14ac:dyDescent="0.2">
      <c r="E176" s="64"/>
    </row>
    <row r="177" spans="5:5" x14ac:dyDescent="0.2">
      <c r="E177" s="64"/>
    </row>
    <row r="178" spans="5:5" x14ac:dyDescent="0.2">
      <c r="E178" s="64"/>
    </row>
    <row r="179" spans="5:5" x14ac:dyDescent="0.2">
      <c r="E179" s="64"/>
    </row>
    <row r="180" spans="5:5" x14ac:dyDescent="0.2">
      <c r="E180" s="64"/>
    </row>
    <row r="181" spans="5:5" x14ac:dyDescent="0.2">
      <c r="E181" s="64"/>
    </row>
    <row r="182" spans="5:5" x14ac:dyDescent="0.2">
      <c r="E182" s="64"/>
    </row>
    <row r="183" spans="5:5" x14ac:dyDescent="0.2">
      <c r="E183" s="64"/>
    </row>
    <row r="184" spans="5:5" x14ac:dyDescent="0.2">
      <c r="E184" s="64"/>
    </row>
    <row r="185" spans="5:5" x14ac:dyDescent="0.2">
      <c r="E185" s="64"/>
    </row>
    <row r="186" spans="5:5" x14ac:dyDescent="0.2">
      <c r="E186" s="64"/>
    </row>
    <row r="187" spans="5:5" x14ac:dyDescent="0.2">
      <c r="E187" s="64"/>
    </row>
    <row r="188" spans="5:5" x14ac:dyDescent="0.2">
      <c r="E188" s="64"/>
    </row>
    <row r="189" spans="5:5" x14ac:dyDescent="0.2">
      <c r="E189" s="64"/>
    </row>
    <row r="190" spans="5:5" x14ac:dyDescent="0.2">
      <c r="E190" s="64"/>
    </row>
    <row r="191" spans="5:5" x14ac:dyDescent="0.2">
      <c r="E191" s="64"/>
    </row>
    <row r="192" spans="5:5" x14ac:dyDescent="0.2">
      <c r="E192" s="64"/>
    </row>
    <row r="193" spans="5:5" x14ac:dyDescent="0.2">
      <c r="E193" s="64"/>
    </row>
    <row r="194" spans="5:5" x14ac:dyDescent="0.2">
      <c r="E194" s="64"/>
    </row>
    <row r="195" spans="5:5" x14ac:dyDescent="0.2">
      <c r="E195" s="64"/>
    </row>
    <row r="196" spans="5:5" x14ac:dyDescent="0.2">
      <c r="E196" s="64"/>
    </row>
    <row r="197" spans="5:5" x14ac:dyDescent="0.2">
      <c r="E197" s="64"/>
    </row>
    <row r="198" spans="5:5" x14ac:dyDescent="0.2">
      <c r="E198" s="64"/>
    </row>
    <row r="199" spans="5:5" x14ac:dyDescent="0.2">
      <c r="E199" s="64"/>
    </row>
    <row r="200" spans="5:5" x14ac:dyDescent="0.2">
      <c r="E200" s="64"/>
    </row>
    <row r="201" spans="5:5" x14ac:dyDescent="0.2">
      <c r="E201" s="64"/>
    </row>
    <row r="202" spans="5:5" x14ac:dyDescent="0.2">
      <c r="E202" s="64"/>
    </row>
    <row r="203" spans="5:5" x14ac:dyDescent="0.2">
      <c r="E203" s="64"/>
    </row>
    <row r="204" spans="5:5" x14ac:dyDescent="0.2">
      <c r="E204" s="64"/>
    </row>
    <row r="205" spans="5:5" x14ac:dyDescent="0.2">
      <c r="E205" s="64"/>
    </row>
    <row r="206" spans="5:5" x14ac:dyDescent="0.2">
      <c r="E206" s="64"/>
    </row>
    <row r="207" spans="5:5" x14ac:dyDescent="0.2">
      <c r="E207" s="64"/>
    </row>
    <row r="208" spans="5:5" x14ac:dyDescent="0.2">
      <c r="E208" s="64"/>
    </row>
    <row r="209" spans="5:5" x14ac:dyDescent="0.2">
      <c r="E209" s="64"/>
    </row>
    <row r="210" spans="5:5" x14ac:dyDescent="0.2">
      <c r="E210" s="64"/>
    </row>
    <row r="211" spans="5:5" x14ac:dyDescent="0.2">
      <c r="E211" s="64"/>
    </row>
    <row r="212" spans="5:5" x14ac:dyDescent="0.2">
      <c r="E212" s="64"/>
    </row>
    <row r="213" spans="5:5" x14ac:dyDescent="0.2">
      <c r="E213" s="64"/>
    </row>
    <row r="214" spans="5:5" x14ac:dyDescent="0.2">
      <c r="E214" s="64"/>
    </row>
    <row r="215" spans="5:5" x14ac:dyDescent="0.2">
      <c r="E215" s="64"/>
    </row>
    <row r="216" spans="5:5" x14ac:dyDescent="0.2">
      <c r="E216" s="64"/>
    </row>
    <row r="217" spans="5:5" x14ac:dyDescent="0.2">
      <c r="E217" s="64"/>
    </row>
    <row r="218" spans="5:5" x14ac:dyDescent="0.2">
      <c r="E218" s="64"/>
    </row>
    <row r="219" spans="5:5" x14ac:dyDescent="0.2">
      <c r="E219" s="64"/>
    </row>
    <row r="220" spans="5:5" x14ac:dyDescent="0.2">
      <c r="E220" s="64"/>
    </row>
    <row r="221" spans="5:5" x14ac:dyDescent="0.2">
      <c r="E221" s="64"/>
    </row>
    <row r="222" spans="5:5" x14ac:dyDescent="0.2">
      <c r="E222" s="64"/>
    </row>
    <row r="223" spans="5:5" x14ac:dyDescent="0.2">
      <c r="E223" s="64"/>
    </row>
    <row r="224" spans="5:5" x14ac:dyDescent="0.2">
      <c r="E224" s="64"/>
    </row>
    <row r="225" spans="5:5" x14ac:dyDescent="0.2">
      <c r="E225" s="64"/>
    </row>
    <row r="226" spans="5:5" x14ac:dyDescent="0.2">
      <c r="E226" s="64"/>
    </row>
    <row r="227" spans="5:5" x14ac:dyDescent="0.2">
      <c r="E227" s="64"/>
    </row>
    <row r="228" spans="5:5" x14ac:dyDescent="0.2">
      <c r="E228" s="64"/>
    </row>
    <row r="229" spans="5:5" x14ac:dyDescent="0.2">
      <c r="E229" s="64"/>
    </row>
    <row r="230" spans="5:5" x14ac:dyDescent="0.2">
      <c r="E230" s="64"/>
    </row>
    <row r="231" spans="5:5" x14ac:dyDescent="0.2">
      <c r="E231" s="64"/>
    </row>
    <row r="232" spans="5:5" x14ac:dyDescent="0.2">
      <c r="E232" s="64"/>
    </row>
    <row r="233" spans="5:5" x14ac:dyDescent="0.2">
      <c r="E233" s="64"/>
    </row>
    <row r="234" spans="5:5" x14ac:dyDescent="0.2">
      <c r="E234" s="64"/>
    </row>
    <row r="235" spans="5:5" x14ac:dyDescent="0.2">
      <c r="E235" s="64"/>
    </row>
    <row r="236" spans="5:5" x14ac:dyDescent="0.2">
      <c r="E236" s="64"/>
    </row>
    <row r="237" spans="5:5" x14ac:dyDescent="0.2">
      <c r="E237" s="64"/>
    </row>
    <row r="238" spans="5:5" x14ac:dyDescent="0.2">
      <c r="E238" s="64"/>
    </row>
    <row r="239" spans="5:5" x14ac:dyDescent="0.2">
      <c r="E239" s="64"/>
    </row>
    <row r="240" spans="5:5" x14ac:dyDescent="0.2">
      <c r="E240" s="64"/>
    </row>
    <row r="241" spans="5:5" x14ac:dyDescent="0.2">
      <c r="E241" s="64"/>
    </row>
    <row r="242" spans="5:5" x14ac:dyDescent="0.2">
      <c r="E242" s="64"/>
    </row>
    <row r="243" spans="5:5" x14ac:dyDescent="0.2">
      <c r="E243" s="64"/>
    </row>
    <row r="244" spans="5:5" x14ac:dyDescent="0.2">
      <c r="E244" s="64"/>
    </row>
    <row r="245" spans="5:5" x14ac:dyDescent="0.2">
      <c r="E245" s="64"/>
    </row>
    <row r="246" spans="5:5" x14ac:dyDescent="0.2">
      <c r="E246" s="64"/>
    </row>
    <row r="247" spans="5:5" x14ac:dyDescent="0.2">
      <c r="E247" s="64"/>
    </row>
    <row r="248" spans="5:5" x14ac:dyDescent="0.2">
      <c r="E248" s="64"/>
    </row>
    <row r="249" spans="5:5" x14ac:dyDescent="0.2">
      <c r="E249" s="64"/>
    </row>
    <row r="250" spans="5:5" x14ac:dyDescent="0.2">
      <c r="E250" s="64"/>
    </row>
    <row r="251" spans="5:5" x14ac:dyDescent="0.2">
      <c r="E251" s="64"/>
    </row>
    <row r="252" spans="5:5" x14ac:dyDescent="0.2">
      <c r="E252" s="64"/>
    </row>
    <row r="253" spans="5:5" x14ac:dyDescent="0.2">
      <c r="E253" s="64"/>
    </row>
    <row r="254" spans="5:5" x14ac:dyDescent="0.2">
      <c r="E254" s="64"/>
    </row>
    <row r="255" spans="5:5" x14ac:dyDescent="0.2">
      <c r="E255" s="64"/>
    </row>
    <row r="256" spans="5:5" x14ac:dyDescent="0.2">
      <c r="E256" s="64"/>
    </row>
    <row r="257" spans="5:5" x14ac:dyDescent="0.2">
      <c r="E257" s="64"/>
    </row>
    <row r="258" spans="5:5" x14ac:dyDescent="0.2">
      <c r="E258" s="64"/>
    </row>
    <row r="259" spans="5:5" x14ac:dyDescent="0.2">
      <c r="E259" s="64"/>
    </row>
    <row r="260" spans="5:5" x14ac:dyDescent="0.2">
      <c r="E260" s="64"/>
    </row>
    <row r="261" spans="5:5" x14ac:dyDescent="0.2">
      <c r="E261" s="64"/>
    </row>
    <row r="262" spans="5:5" x14ac:dyDescent="0.2">
      <c r="E262" s="64"/>
    </row>
    <row r="263" spans="5:5" x14ac:dyDescent="0.2">
      <c r="E263" s="64"/>
    </row>
    <row r="264" spans="5:5" x14ac:dyDescent="0.2">
      <c r="E264" s="64"/>
    </row>
    <row r="265" spans="5:5" x14ac:dyDescent="0.2">
      <c r="E265" s="64"/>
    </row>
    <row r="266" spans="5:5" x14ac:dyDescent="0.2">
      <c r="E266" s="64"/>
    </row>
    <row r="267" spans="5:5" x14ac:dyDescent="0.2">
      <c r="E267" s="64"/>
    </row>
    <row r="268" spans="5:5" x14ac:dyDescent="0.2">
      <c r="E268" s="64"/>
    </row>
    <row r="269" spans="5:5" x14ac:dyDescent="0.2">
      <c r="E269" s="64"/>
    </row>
    <row r="270" spans="5:5" x14ac:dyDescent="0.2">
      <c r="E270" s="64"/>
    </row>
    <row r="271" spans="5:5" x14ac:dyDescent="0.2">
      <c r="E271" s="64"/>
    </row>
    <row r="272" spans="5:5" x14ac:dyDescent="0.2">
      <c r="E272" s="64"/>
    </row>
    <row r="273" spans="5:5" x14ac:dyDescent="0.2">
      <c r="E273" s="64"/>
    </row>
    <row r="274" spans="5:5" x14ac:dyDescent="0.2">
      <c r="E274" s="64"/>
    </row>
    <row r="275" spans="5:5" x14ac:dyDescent="0.2">
      <c r="E275" s="64"/>
    </row>
    <row r="276" spans="5:5" x14ac:dyDescent="0.2">
      <c r="E276" s="64"/>
    </row>
    <row r="277" spans="5:5" x14ac:dyDescent="0.2">
      <c r="E277" s="64"/>
    </row>
    <row r="278" spans="5:5" x14ac:dyDescent="0.2">
      <c r="E278" s="64"/>
    </row>
  </sheetData>
  <sheetProtection algorithmName="SHA-512" hashValue="HZBv0/JJmk7kOEGwO91v1D3wkq2tjfVnKq9C3dKQKKvoWXhs5Qv4aiIz7M7abWOmwFG7IsJ7xasw/usnGkvfSA==" saltValue="to/fKYIVu/pJ3shT8NGSRQ==" spinCount="100000" sheet="1" formatCells="0"/>
  <mergeCells count="14">
    <mergeCell ref="O1:O2"/>
    <mergeCell ref="P1:P2"/>
    <mergeCell ref="B1:B2"/>
    <mergeCell ref="D1:D2"/>
    <mergeCell ref="L1:L2"/>
    <mergeCell ref="E1:E2"/>
    <mergeCell ref="C1:C2"/>
    <mergeCell ref="G1:G2"/>
    <mergeCell ref="J1:J2"/>
    <mergeCell ref="N1:N2"/>
    <mergeCell ref="M1:M2"/>
    <mergeCell ref="H1:H2"/>
    <mergeCell ref="I1:I2"/>
    <mergeCell ref="K1:K2"/>
  </mergeCells>
  <phoneticPr fontId="1"/>
  <conditionalFormatting sqref="C3:C153 J3:K153 M3:M153 E4:E278 H3:H153 D5:D153 D4:E4 F4:F153 D3:F3">
    <cfRule type="expression" dxfId="8" priority="9" stopIfTrue="1">
      <formula>AND($B3&lt;&gt;"",C3="")</formula>
    </cfRule>
  </conditionalFormatting>
  <conditionalFormatting sqref="N3:N162">
    <cfRule type="expression" dxfId="7" priority="22" stopIfTrue="1">
      <formula>AND($M3="Own Card",$N3="")</formula>
    </cfRule>
  </conditionalFormatting>
  <conditionalFormatting sqref="L3:L153">
    <cfRule type="expression" dxfId="6" priority="4">
      <formula>AND($L3="",SEARCH("E",$J3)&gt;0)</formula>
    </cfRule>
  </conditionalFormatting>
  <conditionalFormatting sqref="I3:I153">
    <cfRule type="expression" dxfId="5" priority="69" stopIfTrue="1">
      <formula>AND($H3="By car", $I3="")</formula>
    </cfRule>
  </conditionalFormatting>
  <conditionalFormatting sqref="J3:J153">
    <cfRule type="expression" dxfId="4" priority="13" stopIfTrue="1">
      <formula>AND($D3="Man",SEARCH("W",J3)&gt;0)</formula>
    </cfRule>
  </conditionalFormatting>
  <conditionalFormatting sqref="P3:P153">
    <cfRule type="expression" dxfId="3" priority="71" stopIfTrue="1">
      <formula>AND($J3="WE",$P3="")</formula>
    </cfRule>
    <cfRule type="expression" dxfId="2" priority="72" stopIfTrue="1">
      <formula>AND($J3="ME",$P3="")</formula>
    </cfRule>
  </conditionalFormatting>
  <dataValidations count="7">
    <dataValidation imeMode="off" allowBlank="1" showInputMessage="1" showErrorMessage="1" sqref="P152:Q152 P104:Q104 P106:Q106 P108:Q108 P110:Q110 P112:Q112 P114:Q114 P116:Q116 P118:Q118 P120:Q120 P122:Q122 P124:Q124 P126:Q126 P128:Q128 P130:Q130 P132:Q132 P134:Q134 P136:Q136 P138:Q138 P140:Q140 P142:Q142 P144:Q144 P146:Q146 P148:Q148 P150:Q150 P153 P3:P103 P105 P107 P109 P111 P113 P115 P117 P119 P121 P123 P125 P127 P129 P131 P133 P135 P137 P139 P141 P143 P145 P147 P149 P151 Q19:Q102 Q3:Q16 L4:L154 E4:E278" xr:uid="{00000000-0002-0000-0200-000000000000}"/>
    <dataValidation imeMode="hiragana" allowBlank="1" showInputMessage="1" showErrorMessage="1" sqref="G3:G153 B3:C153 R3:R153" xr:uid="{00000000-0002-0000-0200-000001000000}"/>
    <dataValidation type="whole" imeMode="off" showInputMessage="1" showErrorMessage="1" errorTitle="無効な値" error="数字のみを入力してください。_x000a_" sqref="F3:F153" xr:uid="{00000000-0002-0000-0200-000002000000}">
      <formula1>1</formula1>
      <formula2>200</formula2>
    </dataValidation>
    <dataValidation type="list" imeMode="on" allowBlank="1" showInputMessage="1" showErrorMessage="1" sqref="D3:D153" xr:uid="{00000000-0002-0000-0200-000003000000}">
      <formula1>"Man,Woman"</formula1>
    </dataValidation>
    <dataValidation type="list" allowBlank="1" showInputMessage="1" showErrorMessage="1" sqref="M3:M153" xr:uid="{00000000-0002-0000-0200-000006000000}">
      <formula1>いーかーど</formula1>
    </dataValidation>
    <dataValidation imeMode="on" allowBlank="1" showInputMessage="1" showErrorMessage="1" sqref="E3" xr:uid="{00000000-0002-0000-0200-000007000000}"/>
    <dataValidation type="list" imeMode="hiragana" allowBlank="1" showInputMessage="1" showErrorMessage="1" sqref="I3:I153" xr:uid="{00000000-0002-0000-0200-00000A000000}">
      <formula1>"Driver,Fellow passanger"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stopIfTrue="1" operator="containsText" id="{3D94BD1F-4082-4CE6-B1DB-A6A4CE7FD818}">
            <xm:f>NOT(ISERROR(SEARCH($M$4(マイカード),N4)))</xm:f>
            <xm:f>$M$4(マイカード)</xm:f>
            <x14:dxf>
              <fill>
                <patternFill>
                  <bgColor theme="9"/>
                </patternFill>
              </fill>
            </x14:dxf>
          </x14:cfRule>
          <xm:sqref>N4:N162</xm:sqref>
        </x14:conditionalFormatting>
        <x14:conditionalFormatting xmlns:xm="http://schemas.microsoft.com/office/excel/2006/main">
          <x14:cfRule type="expression" priority="70" id="{00000000-000E-0000-0200-000041000000}">
            <xm:f>OR($F3&lt;VLOOKUP($J3,'クラスデータ '!$A$3:$H$48,8,FALSE),$F3&gt;VLOOKUP($J3,'クラスデータ '!$A$3:$H$48,7,FALSE))</xm:f>
            <x14:dxf>
              <fill>
                <patternFill>
                  <bgColor indexed="40"/>
                </patternFill>
              </fill>
            </x14:dxf>
          </x14:cfRule>
          <xm:sqref>J3:J153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B000000}">
          <x14:formula1>
            <xm:f>'クラスデータ '!$A$3:$A$48</xm:f>
          </x14:formula1>
          <xm:sqref>L4:L153</xm:sqref>
        </x14:dataValidation>
        <x14:dataValidation type="list" allowBlank="1" showInputMessage="1" showErrorMessage="1" xr:uid="{AD13C8AF-287A-4A4F-A9DF-B63B9A3F5606}">
          <x14:formula1>
            <xm:f>リスト!$A$2:$A$3</xm:f>
          </x14:formula1>
          <xm:sqref>K3:K153</xm:sqref>
        </x14:dataValidation>
        <x14:dataValidation type="list" imeMode="hiragana" allowBlank="1" showInputMessage="1" showErrorMessage="1" xr:uid="{00000000-0002-0000-0200-00000C000000}">
          <x14:formula1>
            <xm:f>リスト!$B$2:$B$4</xm:f>
          </x14:formula1>
          <xm:sqref>H3:H153</xm:sqref>
        </x14:dataValidation>
        <x14:dataValidation type="list" allowBlank="1" showInputMessage="1" showErrorMessage="1" xr:uid="{DE6A1808-E56C-4289-9D2B-52945B860C19}">
          <x14:formula1>
            <xm:f>'クラスデータ '!$A$3:$A$51</xm:f>
          </x14:formula1>
          <xm:sqref>J3:J153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7"/>
  <sheetViews>
    <sheetView zoomScaleNormal="100" workbookViewId="0">
      <selection activeCell="B4" sqref="B4"/>
    </sheetView>
  </sheetViews>
  <sheetFormatPr defaultColWidth="8.90625" defaultRowHeight="13.4" customHeight="1" x14ac:dyDescent="0.2"/>
  <cols>
    <col min="1" max="1" width="8.90625" style="15" customWidth="1"/>
    <col min="2" max="2" width="32.08984375" style="15" customWidth="1"/>
    <col min="3" max="3" width="20.6328125" style="15" customWidth="1"/>
    <col min="4" max="4" width="6.453125" style="15" customWidth="1"/>
    <col min="5" max="7" width="8.90625" style="15"/>
    <col min="8" max="8" width="6" style="15" customWidth="1"/>
    <col min="9" max="9" width="8.90625" style="15"/>
    <col min="10" max="10" width="5.6328125" style="15" customWidth="1"/>
    <col min="11" max="11" width="19.08984375" style="15" customWidth="1"/>
    <col min="12" max="16384" width="8.90625" style="15"/>
  </cols>
  <sheetData>
    <row r="1" spans="1:12" ht="13.4" customHeight="1" x14ac:dyDescent="0.2">
      <c r="A1" s="16" t="s">
        <v>150</v>
      </c>
      <c r="B1" s="16" t="s">
        <v>89</v>
      </c>
      <c r="C1" s="16" t="s">
        <v>4</v>
      </c>
      <c r="D1" s="16" t="s">
        <v>5</v>
      </c>
      <c r="E1" s="16" t="s">
        <v>27</v>
      </c>
      <c r="F1" s="16" t="s">
        <v>5</v>
      </c>
      <c r="G1" s="16" t="s">
        <v>6</v>
      </c>
      <c r="H1" s="16"/>
      <c r="I1" s="16" t="s">
        <v>7</v>
      </c>
      <c r="J1" s="16"/>
      <c r="K1" s="70"/>
      <c r="L1" s="70"/>
    </row>
    <row r="2" spans="1:12" ht="13.4" customHeight="1" x14ac:dyDescent="0.2">
      <c r="A2" s="15" t="s">
        <v>152</v>
      </c>
      <c r="B2" s="15" t="s">
        <v>90</v>
      </c>
      <c r="C2" s="15" t="s">
        <v>95</v>
      </c>
      <c r="D2" s="15">
        <v>4500</v>
      </c>
      <c r="E2" s="15" t="s">
        <v>132</v>
      </c>
      <c r="F2" s="15">
        <v>0</v>
      </c>
      <c r="G2" s="15" t="s">
        <v>9</v>
      </c>
      <c r="H2" s="23">
        <v>200</v>
      </c>
      <c r="I2" s="15" t="s">
        <v>9</v>
      </c>
      <c r="J2" s="23">
        <v>200</v>
      </c>
      <c r="K2" s="70"/>
      <c r="L2" s="70"/>
    </row>
    <row r="3" spans="1:12" ht="13.4" customHeight="1" x14ac:dyDescent="0.2">
      <c r="A3" s="15" t="s">
        <v>153</v>
      </c>
      <c r="B3" s="15" t="s">
        <v>170</v>
      </c>
      <c r="C3" s="15" t="s">
        <v>10</v>
      </c>
      <c r="D3" s="15">
        <v>3000</v>
      </c>
      <c r="E3" s="15" t="s">
        <v>94</v>
      </c>
      <c r="F3" s="70">
        <v>300</v>
      </c>
      <c r="G3" s="15" t="s">
        <v>8</v>
      </c>
      <c r="H3" s="23">
        <v>0</v>
      </c>
      <c r="I3" s="15" t="s">
        <v>8</v>
      </c>
      <c r="J3" s="23">
        <v>0</v>
      </c>
      <c r="K3" s="70"/>
      <c r="L3" s="70"/>
    </row>
    <row r="4" spans="1:12" ht="13.4" customHeight="1" x14ac:dyDescent="0.2">
      <c r="A4" s="15" t="s">
        <v>18</v>
      </c>
      <c r="B4" s="15" t="s">
        <v>91</v>
      </c>
      <c r="C4" s="15" t="s">
        <v>96</v>
      </c>
      <c r="D4" s="15">
        <v>3000</v>
      </c>
      <c r="K4" s="70"/>
      <c r="L4" s="70"/>
    </row>
    <row r="5" spans="1:12" ht="13.4" customHeight="1" x14ac:dyDescent="0.2">
      <c r="A5" s="15" t="s">
        <v>19</v>
      </c>
      <c r="C5" s="15" t="s">
        <v>97</v>
      </c>
      <c r="D5" s="15">
        <v>3000</v>
      </c>
      <c r="K5" s="70"/>
      <c r="L5" s="70"/>
    </row>
    <row r="6" spans="1:12" ht="13.4" customHeight="1" x14ac:dyDescent="0.2">
      <c r="C6" s="15" t="s">
        <v>98</v>
      </c>
      <c r="D6" s="15">
        <v>3000</v>
      </c>
      <c r="K6" s="70"/>
      <c r="L6" s="70"/>
    </row>
    <row r="7" spans="1:12" ht="13.4" customHeight="1" x14ac:dyDescent="0.2">
      <c r="C7" s="15" t="s">
        <v>99</v>
      </c>
      <c r="D7" s="15">
        <v>3000</v>
      </c>
      <c r="K7" s="70"/>
      <c r="L7" s="70"/>
    </row>
    <row r="8" spans="1:12" ht="13.4" customHeight="1" x14ac:dyDescent="0.2">
      <c r="C8" s="15" t="s">
        <v>100</v>
      </c>
      <c r="D8" s="15">
        <v>3000</v>
      </c>
    </row>
    <row r="9" spans="1:12" ht="13.4" customHeight="1" x14ac:dyDescent="0.2">
      <c r="C9" s="15" t="s">
        <v>101</v>
      </c>
      <c r="D9" s="15">
        <v>3000</v>
      </c>
    </row>
    <row r="10" spans="1:12" ht="13.4" customHeight="1" x14ac:dyDescent="0.2">
      <c r="C10" s="15" t="s">
        <v>102</v>
      </c>
      <c r="D10" s="15">
        <v>3000</v>
      </c>
    </row>
    <row r="11" spans="1:12" ht="13.4" customHeight="1" x14ac:dyDescent="0.2">
      <c r="C11" s="15" t="s">
        <v>3</v>
      </c>
      <c r="D11" s="15">
        <v>3000</v>
      </c>
    </row>
    <row r="12" spans="1:12" ht="13.4" customHeight="1" x14ac:dyDescent="0.2">
      <c r="C12" s="15" t="s">
        <v>11</v>
      </c>
      <c r="D12" s="15">
        <v>3000</v>
      </c>
    </row>
    <row r="13" spans="1:12" ht="13.4" customHeight="1" x14ac:dyDescent="0.2">
      <c r="C13" s="15" t="s">
        <v>103</v>
      </c>
      <c r="D13" s="15">
        <v>3000</v>
      </c>
    </row>
    <row r="14" spans="1:12" ht="13.4" customHeight="1" x14ac:dyDescent="0.2">
      <c r="C14" s="15" t="s">
        <v>12</v>
      </c>
      <c r="D14" s="15">
        <v>3000</v>
      </c>
    </row>
    <row r="15" spans="1:12" ht="13.4" customHeight="1" x14ac:dyDescent="0.2">
      <c r="C15" s="15" t="s">
        <v>104</v>
      </c>
      <c r="D15" s="15">
        <v>3000</v>
      </c>
    </row>
    <row r="16" spans="1:12" ht="13.4" customHeight="1" x14ac:dyDescent="0.2">
      <c r="C16" s="15" t="s">
        <v>105</v>
      </c>
      <c r="D16" s="15">
        <v>3000</v>
      </c>
    </row>
    <row r="17" spans="3:4" ht="13.4" customHeight="1" x14ac:dyDescent="0.2">
      <c r="C17" s="15" t="s">
        <v>106</v>
      </c>
      <c r="D17" s="15">
        <v>3000</v>
      </c>
    </row>
    <row r="18" spans="3:4" ht="13.4" customHeight="1" x14ac:dyDescent="0.2">
      <c r="C18" s="15" t="s">
        <v>107</v>
      </c>
      <c r="D18" s="15">
        <v>3000</v>
      </c>
    </row>
    <row r="19" spans="3:4" ht="13.4" customHeight="1" x14ac:dyDescent="0.2">
      <c r="C19" s="15" t="s">
        <v>108</v>
      </c>
      <c r="D19" s="15">
        <v>3000</v>
      </c>
    </row>
    <row r="20" spans="3:4" ht="13.4" customHeight="1" x14ac:dyDescent="0.2">
      <c r="C20" s="15" t="s">
        <v>109</v>
      </c>
      <c r="D20" s="15">
        <v>3000</v>
      </c>
    </row>
    <row r="21" spans="3:4" ht="13.4" customHeight="1" x14ac:dyDescent="0.2">
      <c r="C21" s="15" t="s">
        <v>110</v>
      </c>
      <c r="D21" s="15">
        <v>3000</v>
      </c>
    </row>
    <row r="22" spans="3:4" ht="13.4" customHeight="1" x14ac:dyDescent="0.2">
      <c r="C22" s="15" t="s">
        <v>111</v>
      </c>
      <c r="D22" s="15">
        <v>3000</v>
      </c>
    </row>
    <row r="23" spans="3:4" ht="13.4" customHeight="1" x14ac:dyDescent="0.2">
      <c r="C23" s="15" t="s">
        <v>112</v>
      </c>
      <c r="D23" s="15">
        <v>3000</v>
      </c>
    </row>
    <row r="24" spans="3:4" ht="13.4" customHeight="1" x14ac:dyDescent="0.2">
      <c r="C24" s="15" t="s">
        <v>113</v>
      </c>
      <c r="D24" s="15">
        <v>3000</v>
      </c>
    </row>
    <row r="25" spans="3:4" ht="13.4" customHeight="1" x14ac:dyDescent="0.2">
      <c r="C25" s="15" t="s">
        <v>114</v>
      </c>
      <c r="D25" s="15">
        <v>4500</v>
      </c>
    </row>
    <row r="26" spans="3:4" ht="13.4" customHeight="1" x14ac:dyDescent="0.2">
      <c r="C26" s="15" t="s">
        <v>13</v>
      </c>
      <c r="D26" s="15">
        <v>3000</v>
      </c>
    </row>
    <row r="27" spans="3:4" ht="13.4" customHeight="1" x14ac:dyDescent="0.2">
      <c r="C27" s="15" t="s">
        <v>115</v>
      </c>
      <c r="D27" s="15">
        <v>3000</v>
      </c>
    </row>
    <row r="28" spans="3:4" ht="13.4" customHeight="1" x14ac:dyDescent="0.2">
      <c r="C28" s="15" t="s">
        <v>14</v>
      </c>
      <c r="D28" s="15">
        <v>3000</v>
      </c>
    </row>
    <row r="29" spans="3:4" ht="13.4" customHeight="1" x14ac:dyDescent="0.2">
      <c r="C29" s="15" t="s">
        <v>116</v>
      </c>
      <c r="D29" s="15">
        <v>3000</v>
      </c>
    </row>
    <row r="30" spans="3:4" ht="13.4" customHeight="1" x14ac:dyDescent="0.2">
      <c r="C30" s="15" t="s">
        <v>117</v>
      </c>
      <c r="D30" s="15">
        <v>3000</v>
      </c>
    </row>
    <row r="31" spans="3:4" ht="13.4" customHeight="1" x14ac:dyDescent="0.2">
      <c r="C31" s="15" t="s">
        <v>118</v>
      </c>
      <c r="D31" s="15">
        <v>3000</v>
      </c>
    </row>
    <row r="32" spans="3:4" ht="13.4" customHeight="1" x14ac:dyDescent="0.2">
      <c r="C32" s="15" t="s">
        <v>119</v>
      </c>
      <c r="D32" s="15">
        <v>3000</v>
      </c>
    </row>
    <row r="33" spans="3:4" ht="13.4" customHeight="1" x14ac:dyDescent="0.2">
      <c r="C33" s="15" t="s">
        <v>120</v>
      </c>
      <c r="D33" s="15">
        <v>3000</v>
      </c>
    </row>
    <row r="34" spans="3:4" ht="13.4" customHeight="1" x14ac:dyDescent="0.2">
      <c r="C34" s="15" t="s">
        <v>15</v>
      </c>
      <c r="D34" s="15">
        <v>3000</v>
      </c>
    </row>
    <row r="35" spans="3:4" ht="13.4" customHeight="1" x14ac:dyDescent="0.2">
      <c r="C35" s="15" t="s">
        <v>16</v>
      </c>
      <c r="D35" s="15">
        <v>3000</v>
      </c>
    </row>
    <row r="36" spans="3:4" ht="13.4" customHeight="1" x14ac:dyDescent="0.2">
      <c r="C36" s="15" t="s">
        <v>121</v>
      </c>
      <c r="D36" s="15">
        <v>3000</v>
      </c>
    </row>
    <row r="37" spans="3:4" ht="13.4" customHeight="1" x14ac:dyDescent="0.2">
      <c r="C37" s="15" t="s">
        <v>17</v>
      </c>
      <c r="D37" s="15">
        <v>3000</v>
      </c>
    </row>
    <row r="38" spans="3:4" ht="13.4" customHeight="1" x14ac:dyDescent="0.2">
      <c r="C38" s="15" t="s">
        <v>122</v>
      </c>
      <c r="D38" s="15">
        <v>3000</v>
      </c>
    </row>
    <row r="39" spans="3:4" ht="13.4" customHeight="1" x14ac:dyDescent="0.2">
      <c r="C39" s="15" t="s">
        <v>123</v>
      </c>
      <c r="D39" s="15">
        <v>3000</v>
      </c>
    </row>
    <row r="40" spans="3:4" ht="13.4" customHeight="1" x14ac:dyDescent="0.2">
      <c r="C40" s="15" t="s">
        <v>124</v>
      </c>
      <c r="D40" s="15">
        <v>3000</v>
      </c>
    </row>
    <row r="41" spans="3:4" ht="13.4" customHeight="1" x14ac:dyDescent="0.2">
      <c r="C41" s="15" t="s">
        <v>125</v>
      </c>
      <c r="D41" s="15">
        <v>3000</v>
      </c>
    </row>
    <row r="42" spans="3:4" ht="13.4" customHeight="1" x14ac:dyDescent="0.2">
      <c r="C42" s="15" t="s">
        <v>126</v>
      </c>
      <c r="D42" s="15">
        <v>3000</v>
      </c>
    </row>
    <row r="43" spans="3:4" ht="13.4" customHeight="1" x14ac:dyDescent="0.2">
      <c r="C43" s="15" t="s">
        <v>127</v>
      </c>
      <c r="D43" s="15">
        <v>3000</v>
      </c>
    </row>
    <row r="44" spans="3:4" ht="13.4" customHeight="1" x14ac:dyDescent="0.2">
      <c r="C44" s="15" t="s">
        <v>128</v>
      </c>
      <c r="D44" s="15">
        <v>3000</v>
      </c>
    </row>
    <row r="45" spans="3:4" ht="13.4" customHeight="1" x14ac:dyDescent="0.2">
      <c r="C45" s="15" t="s">
        <v>129</v>
      </c>
      <c r="D45" s="15">
        <v>3000</v>
      </c>
    </row>
    <row r="46" spans="3:4" ht="13.4" customHeight="1" x14ac:dyDescent="0.2">
      <c r="C46" s="15" t="s">
        <v>130</v>
      </c>
      <c r="D46" s="15">
        <v>3000</v>
      </c>
    </row>
    <row r="47" spans="3:4" ht="13.4" customHeight="1" x14ac:dyDescent="0.2">
      <c r="C47" s="15" t="s">
        <v>131</v>
      </c>
      <c r="D47" s="15">
        <v>3000</v>
      </c>
    </row>
  </sheetData>
  <phoneticPr fontId="1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29A7D-D4BD-4AAD-9216-A8160EF7B4A6}">
  <dimension ref="A1:J51"/>
  <sheetViews>
    <sheetView topLeftCell="A28" workbookViewId="0">
      <selection activeCell="A10" sqref="A10"/>
    </sheetView>
  </sheetViews>
  <sheetFormatPr defaultColWidth="8.90625" defaultRowHeight="13.4" customHeight="1" x14ac:dyDescent="0.2"/>
  <cols>
    <col min="1" max="1" width="22.36328125" style="15" bestFit="1" customWidth="1"/>
    <col min="2" max="16384" width="8.90625" style="15"/>
  </cols>
  <sheetData>
    <row r="1" spans="1:10" ht="13.4" customHeight="1" x14ac:dyDescent="0.2">
      <c r="A1" s="15" t="s">
        <v>4</v>
      </c>
      <c r="B1" s="15" t="s">
        <v>20</v>
      </c>
      <c r="F1" s="15" t="s">
        <v>21</v>
      </c>
      <c r="G1" s="15" t="s">
        <v>22</v>
      </c>
      <c r="H1" s="15" t="s">
        <v>23</v>
      </c>
      <c r="J1" s="15" t="s">
        <v>10</v>
      </c>
    </row>
    <row r="2" spans="1:10" ht="13.4" customHeight="1" x14ac:dyDescent="0.2">
      <c r="B2" s="15" t="s">
        <v>145</v>
      </c>
      <c r="C2" s="15" t="s">
        <v>146</v>
      </c>
      <c r="D2" s="15" t="s">
        <v>147</v>
      </c>
      <c r="E2" s="15" t="s">
        <v>148</v>
      </c>
      <c r="J2" s="15" t="s">
        <v>96</v>
      </c>
    </row>
    <row r="3" spans="1:10" ht="13.4" customHeight="1" x14ac:dyDescent="0.2">
      <c r="A3" s="15" t="s">
        <v>95</v>
      </c>
      <c r="B3" s="15">
        <v>4700</v>
      </c>
      <c r="C3" s="15">
        <v>4700</v>
      </c>
      <c r="D3" s="15">
        <v>4500</v>
      </c>
      <c r="E3" s="15">
        <v>4500</v>
      </c>
      <c r="G3" s="15">
        <v>200</v>
      </c>
      <c r="H3" s="15">
        <v>0</v>
      </c>
      <c r="J3" s="15" t="s">
        <v>97</v>
      </c>
    </row>
    <row r="4" spans="1:10" ht="13.4" customHeight="1" x14ac:dyDescent="0.2">
      <c r="A4" s="15" t="s">
        <v>10</v>
      </c>
      <c r="B4" s="15">
        <v>3200</v>
      </c>
      <c r="C4" s="15">
        <v>1100</v>
      </c>
      <c r="D4" s="15">
        <v>3000</v>
      </c>
      <c r="E4" s="15">
        <v>1000</v>
      </c>
      <c r="G4" s="15">
        <v>200</v>
      </c>
      <c r="H4" s="15">
        <v>21</v>
      </c>
      <c r="J4" s="15" t="s">
        <v>98</v>
      </c>
    </row>
    <row r="5" spans="1:10" ht="13.4" customHeight="1" x14ac:dyDescent="0.2">
      <c r="A5" s="15" t="s">
        <v>96</v>
      </c>
      <c r="B5" s="15">
        <v>3200</v>
      </c>
      <c r="C5" s="15">
        <v>1100</v>
      </c>
      <c r="D5" s="15">
        <v>3000</v>
      </c>
      <c r="E5" s="15">
        <v>1000</v>
      </c>
      <c r="G5" s="15">
        <v>200</v>
      </c>
      <c r="H5" s="15">
        <v>21</v>
      </c>
      <c r="J5" s="15" t="s">
        <v>99</v>
      </c>
    </row>
    <row r="6" spans="1:10" ht="13.4" customHeight="1" x14ac:dyDescent="0.2">
      <c r="A6" s="15" t="s">
        <v>97</v>
      </c>
      <c r="B6" s="15">
        <v>3200</v>
      </c>
      <c r="C6" s="15">
        <v>1100</v>
      </c>
      <c r="D6" s="15">
        <v>3000</v>
      </c>
      <c r="E6" s="15">
        <v>1000</v>
      </c>
      <c r="G6" s="15">
        <v>200</v>
      </c>
      <c r="H6" s="15">
        <v>35</v>
      </c>
      <c r="J6" s="15" t="s">
        <v>100</v>
      </c>
    </row>
    <row r="7" spans="1:10" ht="13.4" customHeight="1" x14ac:dyDescent="0.2">
      <c r="A7" s="15" t="s">
        <v>98</v>
      </c>
      <c r="B7" s="15">
        <v>3200</v>
      </c>
      <c r="C7" s="15">
        <v>1100</v>
      </c>
      <c r="D7" s="15">
        <v>3000</v>
      </c>
      <c r="E7" s="15">
        <v>1000</v>
      </c>
      <c r="G7" s="15">
        <v>200</v>
      </c>
      <c r="H7" s="15">
        <v>45</v>
      </c>
      <c r="J7" s="15" t="s">
        <v>101</v>
      </c>
    </row>
    <row r="8" spans="1:10" ht="13.4" customHeight="1" x14ac:dyDescent="0.2">
      <c r="A8" s="15" t="s">
        <v>99</v>
      </c>
      <c r="B8" s="15">
        <v>3200</v>
      </c>
      <c r="C8" s="15">
        <v>1100</v>
      </c>
      <c r="D8" s="15">
        <v>3000</v>
      </c>
      <c r="E8" s="15">
        <v>1000</v>
      </c>
      <c r="G8" s="15">
        <v>200</v>
      </c>
      <c r="H8" s="15">
        <v>55</v>
      </c>
      <c r="J8" s="15" t="s">
        <v>102</v>
      </c>
    </row>
    <row r="9" spans="1:10" ht="13.4" customHeight="1" x14ac:dyDescent="0.2">
      <c r="A9" s="15" t="s">
        <v>100</v>
      </c>
      <c r="B9" s="15">
        <v>3200</v>
      </c>
      <c r="C9" s="15">
        <v>1100</v>
      </c>
      <c r="D9" s="15">
        <v>3000</v>
      </c>
      <c r="E9" s="15">
        <v>1000</v>
      </c>
      <c r="G9" s="15">
        <v>200</v>
      </c>
      <c r="H9" s="15">
        <v>65</v>
      </c>
      <c r="J9" s="15" t="s">
        <v>3</v>
      </c>
    </row>
    <row r="10" spans="1:10" ht="13.4" customHeight="1" x14ac:dyDescent="0.2">
      <c r="A10" s="15" t="s">
        <v>101</v>
      </c>
      <c r="B10" s="15">
        <v>3200</v>
      </c>
      <c r="C10" s="15">
        <v>1100</v>
      </c>
      <c r="D10" s="15">
        <v>3000</v>
      </c>
      <c r="E10" s="15">
        <v>1000</v>
      </c>
      <c r="G10" s="15">
        <v>200</v>
      </c>
      <c r="H10" s="15">
        <v>75</v>
      </c>
      <c r="J10" s="15" t="s">
        <v>11</v>
      </c>
    </row>
    <row r="11" spans="1:10" ht="13.4" customHeight="1" x14ac:dyDescent="0.2">
      <c r="A11" s="15" t="s">
        <v>102</v>
      </c>
      <c r="B11" s="15">
        <v>3200</v>
      </c>
      <c r="C11" s="15">
        <v>1100</v>
      </c>
      <c r="D11" s="15">
        <v>3000</v>
      </c>
      <c r="E11" s="15">
        <v>1000</v>
      </c>
      <c r="G11" s="15">
        <v>200</v>
      </c>
      <c r="H11" s="15">
        <v>85</v>
      </c>
      <c r="J11" s="15" t="s">
        <v>103</v>
      </c>
    </row>
    <row r="12" spans="1:10" ht="13.4" customHeight="1" x14ac:dyDescent="0.2">
      <c r="A12" s="15" t="s">
        <v>3</v>
      </c>
      <c r="B12" s="15">
        <v>3200</v>
      </c>
      <c r="C12" s="15">
        <v>1100</v>
      </c>
      <c r="D12" s="15">
        <v>3000</v>
      </c>
      <c r="E12" s="15">
        <v>1000</v>
      </c>
      <c r="G12" s="15">
        <v>20</v>
      </c>
      <c r="H12" s="15">
        <v>0</v>
      </c>
      <c r="J12" s="15" t="s">
        <v>12</v>
      </c>
    </row>
    <row r="13" spans="1:10" ht="13.4" customHeight="1" x14ac:dyDescent="0.2">
      <c r="A13" s="15" t="s">
        <v>11</v>
      </c>
      <c r="B13" s="15">
        <v>3200</v>
      </c>
      <c r="C13" s="15">
        <v>1100</v>
      </c>
      <c r="D13" s="15">
        <v>3000</v>
      </c>
      <c r="E13" s="15">
        <v>1000</v>
      </c>
      <c r="G13" s="15">
        <v>18</v>
      </c>
      <c r="H13" s="15">
        <v>0</v>
      </c>
      <c r="J13" s="15" t="s">
        <v>104</v>
      </c>
    </row>
    <row r="14" spans="1:10" ht="13.4" customHeight="1" x14ac:dyDescent="0.2">
      <c r="A14" s="15" t="s">
        <v>103</v>
      </c>
      <c r="B14" s="15">
        <v>3200</v>
      </c>
      <c r="C14" s="15">
        <v>1100</v>
      </c>
      <c r="D14" s="15">
        <v>3000</v>
      </c>
      <c r="E14" s="15">
        <v>1000</v>
      </c>
      <c r="G14" s="15">
        <v>15</v>
      </c>
      <c r="H14" s="15">
        <v>0</v>
      </c>
      <c r="J14" s="15" t="s">
        <v>105</v>
      </c>
    </row>
    <row r="15" spans="1:10" ht="13.4" customHeight="1" x14ac:dyDescent="0.2">
      <c r="A15" s="15" t="s">
        <v>108</v>
      </c>
      <c r="B15" s="15">
        <v>3200</v>
      </c>
      <c r="C15" s="15">
        <v>1100</v>
      </c>
      <c r="D15" s="15">
        <v>3000</v>
      </c>
      <c r="E15" s="15">
        <v>1000</v>
      </c>
      <c r="G15" s="15">
        <v>200</v>
      </c>
      <c r="H15" s="15">
        <v>21</v>
      </c>
      <c r="J15" s="15" t="s">
        <v>106</v>
      </c>
    </row>
    <row r="16" spans="1:10" ht="13.4" customHeight="1" x14ac:dyDescent="0.2">
      <c r="A16" s="15" t="s">
        <v>109</v>
      </c>
      <c r="B16" s="15">
        <v>3200</v>
      </c>
      <c r="C16" s="15">
        <v>1100</v>
      </c>
      <c r="D16" s="15">
        <v>3000</v>
      </c>
      <c r="E16" s="15">
        <v>1000</v>
      </c>
      <c r="G16" s="15">
        <v>200</v>
      </c>
      <c r="H16" s="15">
        <v>35</v>
      </c>
      <c r="J16" s="15" t="s">
        <v>107</v>
      </c>
    </row>
    <row r="17" spans="1:10" ht="13.4" customHeight="1" x14ac:dyDescent="0.2">
      <c r="A17" s="15" t="s">
        <v>110</v>
      </c>
      <c r="B17" s="15">
        <v>3200</v>
      </c>
      <c r="C17" s="15">
        <v>1100</v>
      </c>
      <c r="D17" s="15">
        <v>3000</v>
      </c>
      <c r="E17" s="15">
        <v>1000</v>
      </c>
      <c r="G17" s="15">
        <v>200</v>
      </c>
      <c r="H17" s="15">
        <v>50</v>
      </c>
      <c r="J17" s="15" t="s">
        <v>108</v>
      </c>
    </row>
    <row r="18" spans="1:10" ht="13.4" customHeight="1" x14ac:dyDescent="0.2">
      <c r="A18" s="15" t="s">
        <v>111</v>
      </c>
      <c r="B18" s="15">
        <v>3200</v>
      </c>
      <c r="C18" s="15">
        <v>1100</v>
      </c>
      <c r="D18" s="15">
        <v>3000</v>
      </c>
      <c r="E18" s="15">
        <v>1000</v>
      </c>
      <c r="G18" s="15">
        <v>200</v>
      </c>
      <c r="H18" s="15">
        <v>65</v>
      </c>
      <c r="J18" s="15" t="s">
        <v>109</v>
      </c>
    </row>
    <row r="19" spans="1:10" ht="13.4" customHeight="1" x14ac:dyDescent="0.2">
      <c r="A19" s="15" t="s">
        <v>107</v>
      </c>
      <c r="B19" s="15">
        <v>3200</v>
      </c>
      <c r="C19" s="15">
        <v>1100</v>
      </c>
      <c r="D19" s="15">
        <v>3000</v>
      </c>
      <c r="E19" s="15">
        <v>1000</v>
      </c>
      <c r="G19" s="15">
        <v>20</v>
      </c>
      <c r="H19" s="15">
        <v>0</v>
      </c>
      <c r="J19" s="15" t="s">
        <v>110</v>
      </c>
    </row>
    <row r="20" spans="1:10" ht="13.4" customHeight="1" x14ac:dyDescent="0.2">
      <c r="A20" s="15" t="s">
        <v>141</v>
      </c>
      <c r="B20" s="15">
        <v>3200</v>
      </c>
      <c r="C20" s="15">
        <v>1100</v>
      </c>
      <c r="D20" s="15">
        <v>3000</v>
      </c>
      <c r="E20" s="15">
        <v>1000</v>
      </c>
      <c r="G20" s="15">
        <v>18</v>
      </c>
      <c r="H20" s="15">
        <v>0</v>
      </c>
      <c r="J20" s="15" t="s">
        <v>111</v>
      </c>
    </row>
    <row r="21" spans="1:10" ht="13.4" customHeight="1" x14ac:dyDescent="0.2">
      <c r="A21" s="15" t="s">
        <v>142</v>
      </c>
      <c r="B21" s="15">
        <v>3200</v>
      </c>
      <c r="C21" s="15">
        <v>1100</v>
      </c>
      <c r="D21" s="15">
        <v>3000</v>
      </c>
      <c r="E21" s="15">
        <v>1000</v>
      </c>
      <c r="G21" s="15">
        <v>15</v>
      </c>
      <c r="H21" s="15">
        <v>0</v>
      </c>
      <c r="J21" s="15" t="s">
        <v>112</v>
      </c>
    </row>
    <row r="22" spans="1:10" ht="13.4" customHeight="1" x14ac:dyDescent="0.2">
      <c r="A22" s="15" t="s">
        <v>113</v>
      </c>
      <c r="B22" s="15">
        <v>3200</v>
      </c>
      <c r="C22" s="15">
        <v>1100</v>
      </c>
      <c r="D22" s="15">
        <v>3000</v>
      </c>
      <c r="E22" s="15">
        <v>1000</v>
      </c>
      <c r="G22" s="15">
        <v>200</v>
      </c>
      <c r="H22" s="15">
        <v>21</v>
      </c>
      <c r="J22" s="15" t="s">
        <v>113</v>
      </c>
    </row>
    <row r="23" spans="1:10" ht="13.4" customHeight="1" x14ac:dyDescent="0.2">
      <c r="A23" s="15" t="s">
        <v>112</v>
      </c>
      <c r="B23" s="15">
        <v>3200</v>
      </c>
      <c r="C23" s="15">
        <v>1100</v>
      </c>
      <c r="D23" s="15">
        <v>3000</v>
      </c>
      <c r="E23" s="15">
        <v>1000</v>
      </c>
      <c r="G23" s="15">
        <v>20</v>
      </c>
      <c r="H23" s="15">
        <v>0</v>
      </c>
      <c r="J23" s="15" t="s">
        <v>13</v>
      </c>
    </row>
    <row r="24" spans="1:10" ht="13.4" customHeight="1" x14ac:dyDescent="0.2">
      <c r="A24" s="15" t="s">
        <v>143</v>
      </c>
      <c r="B24" s="15">
        <v>3200</v>
      </c>
      <c r="C24" s="15">
        <v>1100</v>
      </c>
      <c r="D24" s="15">
        <v>3000</v>
      </c>
      <c r="E24" s="15">
        <v>1000</v>
      </c>
      <c r="G24" s="15">
        <v>12</v>
      </c>
      <c r="H24" s="15">
        <v>0</v>
      </c>
      <c r="J24" s="15" t="s">
        <v>115</v>
      </c>
    </row>
    <row r="25" spans="1:10" ht="13.4" customHeight="1" x14ac:dyDescent="0.2">
      <c r="A25" s="15" t="s">
        <v>144</v>
      </c>
      <c r="B25" s="15">
        <v>3200</v>
      </c>
      <c r="C25" s="15">
        <v>1100</v>
      </c>
      <c r="D25" s="15">
        <v>3000</v>
      </c>
      <c r="E25" s="15">
        <v>1000</v>
      </c>
      <c r="G25" s="15">
        <v>10</v>
      </c>
      <c r="H25" s="15">
        <v>0</v>
      </c>
      <c r="J25" s="15" t="s">
        <v>14</v>
      </c>
    </row>
    <row r="26" spans="1:10" ht="13.4" customHeight="1" x14ac:dyDescent="0.2">
      <c r="A26" s="15" t="s">
        <v>114</v>
      </c>
      <c r="B26" s="15">
        <v>4700</v>
      </c>
      <c r="C26" s="15">
        <v>4700</v>
      </c>
      <c r="D26" s="15">
        <v>4500</v>
      </c>
      <c r="E26" s="15">
        <v>4500</v>
      </c>
      <c r="G26" s="15">
        <v>200</v>
      </c>
      <c r="H26" s="15">
        <v>0</v>
      </c>
      <c r="J26" s="15" t="s">
        <v>116</v>
      </c>
    </row>
    <row r="27" spans="1:10" ht="13.4" customHeight="1" x14ac:dyDescent="0.2">
      <c r="A27" s="15" t="s">
        <v>13</v>
      </c>
      <c r="B27" s="15">
        <v>3200</v>
      </c>
      <c r="C27" s="15">
        <v>1100</v>
      </c>
      <c r="D27" s="15">
        <v>3000</v>
      </c>
      <c r="E27" s="15">
        <v>1000</v>
      </c>
      <c r="G27" s="15">
        <v>200</v>
      </c>
      <c r="H27" s="15">
        <v>19</v>
      </c>
      <c r="J27" s="15" t="s">
        <v>117</v>
      </c>
    </row>
    <row r="28" spans="1:10" ht="13.4" customHeight="1" x14ac:dyDescent="0.2">
      <c r="A28" s="15" t="s">
        <v>115</v>
      </c>
      <c r="B28" s="15">
        <v>3200</v>
      </c>
      <c r="C28" s="15">
        <v>1100</v>
      </c>
      <c r="D28" s="15">
        <v>3000</v>
      </c>
      <c r="E28" s="15">
        <v>1000</v>
      </c>
      <c r="G28" s="15">
        <v>200</v>
      </c>
      <c r="H28" s="15">
        <v>19</v>
      </c>
      <c r="J28" s="15" t="s">
        <v>118</v>
      </c>
    </row>
    <row r="29" spans="1:10" ht="13.4" customHeight="1" x14ac:dyDescent="0.2">
      <c r="A29" s="15" t="s">
        <v>14</v>
      </c>
      <c r="B29" s="15">
        <v>3200</v>
      </c>
      <c r="C29" s="15">
        <v>1100</v>
      </c>
      <c r="D29" s="15">
        <v>3000</v>
      </c>
      <c r="E29" s="15">
        <v>1000</v>
      </c>
      <c r="G29" s="15">
        <v>200</v>
      </c>
      <c r="H29" s="15">
        <v>35</v>
      </c>
      <c r="J29" s="15" t="s">
        <v>119</v>
      </c>
    </row>
    <row r="30" spans="1:10" ht="13.4" customHeight="1" x14ac:dyDescent="0.2">
      <c r="A30" s="15" t="s">
        <v>116</v>
      </c>
      <c r="B30" s="15">
        <v>3200</v>
      </c>
      <c r="C30" s="15">
        <v>1100</v>
      </c>
      <c r="D30" s="15">
        <v>3000</v>
      </c>
      <c r="E30" s="15">
        <v>1000</v>
      </c>
      <c r="G30" s="15">
        <v>200</v>
      </c>
      <c r="H30" s="15">
        <v>45</v>
      </c>
      <c r="J30" s="15" t="s">
        <v>120</v>
      </c>
    </row>
    <row r="31" spans="1:10" ht="13.4" customHeight="1" x14ac:dyDescent="0.2">
      <c r="A31" s="15" t="s">
        <v>117</v>
      </c>
      <c r="B31" s="15">
        <v>3200</v>
      </c>
      <c r="C31" s="15">
        <v>1100</v>
      </c>
      <c r="D31" s="15">
        <v>3000</v>
      </c>
      <c r="E31" s="15">
        <v>1000</v>
      </c>
      <c r="G31" s="15">
        <v>200</v>
      </c>
      <c r="H31" s="15">
        <v>55</v>
      </c>
      <c r="J31" s="15" t="s">
        <v>15</v>
      </c>
    </row>
    <row r="32" spans="1:10" ht="13.4" customHeight="1" x14ac:dyDescent="0.2">
      <c r="A32" s="15" t="s">
        <v>118</v>
      </c>
      <c r="B32" s="15">
        <v>3200</v>
      </c>
      <c r="C32" s="15">
        <v>1100</v>
      </c>
      <c r="D32" s="15">
        <v>3000</v>
      </c>
      <c r="E32" s="15">
        <v>1000</v>
      </c>
      <c r="G32" s="15">
        <v>200</v>
      </c>
      <c r="H32" s="15">
        <v>65</v>
      </c>
      <c r="J32" s="15" t="s">
        <v>16</v>
      </c>
    </row>
    <row r="33" spans="1:10" ht="13.4" customHeight="1" x14ac:dyDescent="0.2">
      <c r="A33" s="15" t="s">
        <v>119</v>
      </c>
      <c r="B33" s="15">
        <v>3200</v>
      </c>
      <c r="C33" s="15">
        <v>1100</v>
      </c>
      <c r="D33" s="15">
        <v>3000</v>
      </c>
      <c r="E33" s="15">
        <v>1000</v>
      </c>
      <c r="G33" s="15">
        <v>200</v>
      </c>
      <c r="H33" s="15">
        <v>75</v>
      </c>
      <c r="J33" s="15" t="s">
        <v>121</v>
      </c>
    </row>
    <row r="34" spans="1:10" ht="13.4" customHeight="1" x14ac:dyDescent="0.2">
      <c r="A34" s="15" t="s">
        <v>120</v>
      </c>
      <c r="B34" s="15">
        <v>3200</v>
      </c>
      <c r="C34" s="15">
        <v>1100</v>
      </c>
      <c r="D34" s="15">
        <v>3000</v>
      </c>
      <c r="E34" s="15">
        <v>1000</v>
      </c>
      <c r="G34" s="15">
        <v>200</v>
      </c>
      <c r="H34" s="15">
        <v>85</v>
      </c>
      <c r="J34" s="15" t="s">
        <v>17</v>
      </c>
    </row>
    <row r="35" spans="1:10" ht="13.4" customHeight="1" x14ac:dyDescent="0.2">
      <c r="A35" s="15" t="s">
        <v>15</v>
      </c>
      <c r="B35" s="15">
        <v>3200</v>
      </c>
      <c r="C35" s="15">
        <v>1100</v>
      </c>
      <c r="D35" s="15">
        <v>3000</v>
      </c>
      <c r="E35" s="15">
        <v>1000</v>
      </c>
      <c r="G35" s="15">
        <v>20</v>
      </c>
      <c r="H35" s="15">
        <v>0</v>
      </c>
      <c r="J35" s="15" t="s">
        <v>122</v>
      </c>
    </row>
    <row r="36" spans="1:10" ht="13.4" customHeight="1" x14ac:dyDescent="0.2">
      <c r="A36" s="15" t="s">
        <v>16</v>
      </c>
      <c r="B36" s="15">
        <v>3200</v>
      </c>
      <c r="C36" s="15">
        <v>1100</v>
      </c>
      <c r="D36" s="15">
        <v>3000</v>
      </c>
      <c r="E36" s="15">
        <v>1000</v>
      </c>
      <c r="G36" s="15">
        <v>18</v>
      </c>
      <c r="H36" s="15">
        <v>0</v>
      </c>
      <c r="J36" s="15" t="s">
        <v>123</v>
      </c>
    </row>
    <row r="37" spans="1:10" ht="13" customHeight="1" x14ac:dyDescent="0.2">
      <c r="A37" s="15" t="s">
        <v>121</v>
      </c>
      <c r="B37" s="15">
        <v>3200</v>
      </c>
      <c r="C37" s="15">
        <v>1100</v>
      </c>
      <c r="D37" s="15">
        <v>3000</v>
      </c>
      <c r="E37" s="15">
        <v>1000</v>
      </c>
      <c r="G37" s="15">
        <v>15</v>
      </c>
      <c r="H37" s="15">
        <v>0</v>
      </c>
      <c r="J37" s="15" t="s">
        <v>124</v>
      </c>
    </row>
    <row r="38" spans="1:10" ht="13" customHeight="1" x14ac:dyDescent="0.2">
      <c r="A38" s="15" t="s">
        <v>126</v>
      </c>
      <c r="B38" s="15">
        <v>3200</v>
      </c>
      <c r="C38" s="15">
        <v>1100</v>
      </c>
      <c r="D38" s="15">
        <v>3000</v>
      </c>
      <c r="E38" s="15">
        <v>1000</v>
      </c>
      <c r="G38" s="15">
        <v>12</v>
      </c>
      <c r="H38" s="15">
        <v>0</v>
      </c>
      <c r="J38" s="15" t="s">
        <v>125</v>
      </c>
    </row>
    <row r="39" spans="1:10" ht="13" customHeight="1" x14ac:dyDescent="0.2">
      <c r="A39" s="15" t="s">
        <v>127</v>
      </c>
      <c r="B39" s="15">
        <v>3200</v>
      </c>
      <c r="C39" s="15">
        <v>1100</v>
      </c>
      <c r="D39" s="15">
        <v>3000</v>
      </c>
      <c r="E39" s="15">
        <v>1000</v>
      </c>
      <c r="G39" s="15">
        <v>10</v>
      </c>
      <c r="H39" s="15">
        <v>0</v>
      </c>
      <c r="J39" s="15" t="s">
        <v>126</v>
      </c>
    </row>
    <row r="40" spans="1:10" ht="13" customHeight="1" x14ac:dyDescent="0.2">
      <c r="A40" s="15" t="s">
        <v>128</v>
      </c>
      <c r="B40" s="15">
        <v>3200</v>
      </c>
      <c r="C40" s="15">
        <v>1100</v>
      </c>
      <c r="D40" s="15">
        <v>3000</v>
      </c>
      <c r="E40" s="15">
        <v>1000</v>
      </c>
      <c r="G40" s="15">
        <v>15</v>
      </c>
      <c r="H40" s="15">
        <v>0</v>
      </c>
      <c r="J40" s="15" t="s">
        <v>127</v>
      </c>
    </row>
    <row r="41" spans="1:10" ht="13.4" customHeight="1" x14ac:dyDescent="0.2">
      <c r="A41" s="15" t="s">
        <v>129</v>
      </c>
      <c r="B41" s="15">
        <v>3200</v>
      </c>
      <c r="C41" s="15">
        <v>1100</v>
      </c>
      <c r="D41" s="15">
        <v>3000</v>
      </c>
      <c r="E41" s="15">
        <v>1000</v>
      </c>
      <c r="G41" s="15">
        <v>18</v>
      </c>
      <c r="H41" s="15">
        <v>0</v>
      </c>
      <c r="J41" s="15" t="s">
        <v>128</v>
      </c>
    </row>
    <row r="42" spans="1:10" ht="13.4" customHeight="1" x14ac:dyDescent="0.2">
      <c r="A42" s="15" t="s">
        <v>125</v>
      </c>
      <c r="B42" s="15">
        <v>3200</v>
      </c>
      <c r="C42" s="15">
        <v>1100</v>
      </c>
      <c r="D42" s="15">
        <v>3000</v>
      </c>
      <c r="E42" s="15">
        <v>1000</v>
      </c>
      <c r="G42" s="15">
        <v>20</v>
      </c>
      <c r="H42" s="15">
        <v>0</v>
      </c>
      <c r="J42" s="15" t="s">
        <v>129</v>
      </c>
    </row>
    <row r="43" spans="1:10" ht="13.4" customHeight="1" x14ac:dyDescent="0.2">
      <c r="A43" s="15" t="s">
        <v>124</v>
      </c>
      <c r="B43" s="15">
        <v>3200</v>
      </c>
      <c r="C43" s="15">
        <v>1100</v>
      </c>
      <c r="D43" s="15">
        <v>3000</v>
      </c>
      <c r="E43" s="15">
        <v>1000</v>
      </c>
      <c r="G43" s="15">
        <v>200</v>
      </c>
      <c r="H43" s="15">
        <v>19</v>
      </c>
      <c r="J43" s="15" t="s">
        <v>130</v>
      </c>
    </row>
    <row r="44" spans="1:10" ht="13.4" customHeight="1" x14ac:dyDescent="0.2">
      <c r="A44" s="15" t="s">
        <v>123</v>
      </c>
      <c r="B44" s="15">
        <v>3200</v>
      </c>
      <c r="C44" s="15">
        <v>1100</v>
      </c>
      <c r="D44" s="15">
        <v>3000</v>
      </c>
      <c r="E44" s="15">
        <v>1000</v>
      </c>
      <c r="G44" s="15">
        <v>200</v>
      </c>
      <c r="H44" s="15">
        <v>35</v>
      </c>
      <c r="J44" s="15" t="s">
        <v>131</v>
      </c>
    </row>
    <row r="45" spans="1:10" ht="13.4" customHeight="1" x14ac:dyDescent="0.2">
      <c r="A45" s="15" t="s">
        <v>131</v>
      </c>
      <c r="B45" s="15">
        <v>3200</v>
      </c>
      <c r="C45" s="15">
        <v>1100</v>
      </c>
      <c r="D45" s="15">
        <v>3000</v>
      </c>
      <c r="E45" s="15">
        <v>1000</v>
      </c>
      <c r="G45" s="15">
        <v>200</v>
      </c>
      <c r="H45" s="15">
        <v>50</v>
      </c>
    </row>
    <row r="46" spans="1:10" ht="13.4" customHeight="1" x14ac:dyDescent="0.2">
      <c r="A46" s="15" t="s">
        <v>130</v>
      </c>
      <c r="B46" s="15">
        <v>3200</v>
      </c>
      <c r="C46" s="15">
        <v>1100</v>
      </c>
      <c r="D46" s="15">
        <v>3000</v>
      </c>
      <c r="E46" s="15">
        <v>1000</v>
      </c>
      <c r="G46" s="15">
        <v>200</v>
      </c>
      <c r="H46" s="15">
        <v>65</v>
      </c>
    </row>
    <row r="47" spans="1:10" ht="13.4" customHeight="1" x14ac:dyDescent="0.2">
      <c r="A47" s="15" t="s">
        <v>17</v>
      </c>
      <c r="B47" s="15">
        <v>3200</v>
      </c>
      <c r="C47" s="15">
        <v>1100</v>
      </c>
      <c r="D47" s="15">
        <v>3000</v>
      </c>
      <c r="E47" s="15">
        <v>1000</v>
      </c>
      <c r="G47" s="15">
        <v>20</v>
      </c>
      <c r="H47" s="15">
        <v>0</v>
      </c>
    </row>
    <row r="48" spans="1:10" ht="13.4" customHeight="1" x14ac:dyDescent="0.2">
      <c r="A48" s="15" t="s">
        <v>122</v>
      </c>
      <c r="B48" s="15">
        <v>3200</v>
      </c>
      <c r="C48" s="15">
        <v>1100</v>
      </c>
      <c r="D48" s="15">
        <v>3000</v>
      </c>
      <c r="E48" s="15">
        <v>1000</v>
      </c>
      <c r="G48" s="15">
        <v>200</v>
      </c>
      <c r="H48" s="15">
        <v>21</v>
      </c>
    </row>
    <row r="49" spans="1:8" ht="13.4" customHeight="1" x14ac:dyDescent="0.2">
      <c r="A49" s="15" t="s">
        <v>155</v>
      </c>
      <c r="B49" s="15">
        <v>3200</v>
      </c>
      <c r="C49" s="15">
        <v>1100</v>
      </c>
      <c r="D49" s="15">
        <v>3000</v>
      </c>
      <c r="E49" s="15">
        <v>1000</v>
      </c>
      <c r="G49" s="15">
        <v>200</v>
      </c>
      <c r="H49" s="15">
        <v>0</v>
      </c>
    </row>
    <row r="50" spans="1:8" ht="13.4" customHeight="1" x14ac:dyDescent="0.2">
      <c r="A50" s="15" t="s">
        <v>156</v>
      </c>
      <c r="B50" s="15">
        <v>3200</v>
      </c>
      <c r="C50" s="15">
        <v>1100</v>
      </c>
      <c r="D50" s="15">
        <v>3000</v>
      </c>
      <c r="E50" s="15">
        <v>1000</v>
      </c>
      <c r="G50" s="15">
        <v>200</v>
      </c>
      <c r="H50" s="15">
        <v>0</v>
      </c>
    </row>
    <row r="51" spans="1:8" ht="13.4" customHeight="1" x14ac:dyDescent="0.2">
      <c r="A51" s="15" t="s">
        <v>157</v>
      </c>
      <c r="B51" s="15">
        <v>0</v>
      </c>
      <c r="C51" s="15">
        <v>0</v>
      </c>
      <c r="D51" s="15">
        <v>0</v>
      </c>
      <c r="E51" s="15">
        <v>0</v>
      </c>
      <c r="G51" s="15">
        <v>200</v>
      </c>
      <c r="H51" s="15"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Outline</vt:lpstr>
      <vt:lpstr>Check</vt:lpstr>
      <vt:lpstr>Enter</vt:lpstr>
      <vt:lpstr>リスト</vt:lpstr>
      <vt:lpstr>クラスデータ </vt:lpstr>
      <vt:lpstr>いーかーど</vt:lpstr>
      <vt:lpstr>'クラスデータ '!クラス</vt:lpstr>
      <vt:lpstr>クラス</vt:lpstr>
      <vt:lpstr>'クラスデータ '!クラスリスト</vt:lpstr>
      <vt:lpstr>クラスリスト</vt:lpstr>
      <vt:lpstr>プログラム</vt:lpstr>
      <vt:lpstr>交通</vt:lpstr>
      <vt:lpstr>申込方法</vt:lpstr>
      <vt:lpstr>成績表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小森優真</dc:creator>
  <cp:lastModifiedBy>小森優真</cp:lastModifiedBy>
  <dcterms:created xsi:type="dcterms:W3CDTF">2015-03-17T16:39:28Z</dcterms:created>
  <dcterms:modified xsi:type="dcterms:W3CDTF">2018-04-07T12:41:13Z</dcterms:modified>
</cp:coreProperties>
</file>